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24" activeTab="5"/>
  </bookViews>
  <sheets>
    <sheet name="5510 ÖNCESİ " sheetId="1" r:id="rId1"/>
    <sheet name="5510 ÖNCESİ TAM MAAŞ" sheetId="2" r:id="rId2"/>
    <sheet name="5510 ÖNCESİ ÜCRETSİZ" sheetId="3" r:id="rId3"/>
    <sheet name="5510 SONRASI(istifa)" sheetId="4" r:id="rId4"/>
    <sheet name="5510 SONRASI (Ücretsiz İzin.)" sheetId="5" r:id="rId5"/>
    <sheet name="5510 SONRASI(Tam maaş iade)" sheetId="6" r:id="rId6"/>
  </sheets>
  <definedNames>
    <definedName name="_xlnm.Print_Area" localSheetId="0">'5510 ÖNCESİ '!$A$1:$J$58</definedName>
    <definedName name="_xlnm.Print_Area" localSheetId="1">'5510 ÖNCESİ TAM MAAŞ'!$A$1:$J$58</definedName>
    <definedName name="_xlnm.Print_Area" localSheetId="2">'5510 ÖNCESİ ÜCRETSİZ'!$A$1:$J$57</definedName>
    <definedName name="_xlnm.Print_Area" localSheetId="4">'5510 SONRASI (Ücretsiz İzin.)'!$A$1:$J$64</definedName>
    <definedName name="_xlnm.Print_Area" localSheetId="3">'5510 SONRASI(istifa)'!$A$1:$I$60</definedName>
    <definedName name="_xlnm.Print_Area" localSheetId="5">'5510 SONRASI(Tam maaş iade)'!$A$1:$J$61</definedName>
  </definedNames>
  <calcPr fullCalcOnLoad="1"/>
</workbook>
</file>

<file path=xl/comments1.xml><?xml version="1.0" encoding="utf-8"?>
<comments xmlns="http://schemas.openxmlformats.org/spreadsheetml/2006/main">
  <authors>
    <author>mustafa</author>
    <author>Mku</author>
  </authors>
  <commentList>
    <comment ref="G8" authorId="0">
      <text>
        <r>
          <rPr>
            <b/>
            <sz val="9"/>
            <rFont val="Tahoma"/>
            <family val="2"/>
          </rPr>
          <t>M.K.Ü Str. Geliştirme Daire Başkanlığı:</t>
        </r>
        <r>
          <rPr>
            <sz val="9"/>
            <rFont val="Tahoma"/>
            <family val="2"/>
          </rPr>
          <t xml:space="preserve">
5 yılla 10 yıl arası  hizmeti olanlar  5434 sayılı kanun gereği aybaşından sonra vazifeden ayrılanlardan tam kesenek alınır hükmü  olduğu için yazılmalı.
</t>
        </r>
      </text>
    </comment>
    <comment ref="I33" authorId="0">
      <text>
        <r>
          <rPr>
            <b/>
            <sz val="9"/>
            <rFont val="Tahoma"/>
            <family val="2"/>
          </rPr>
          <t>M.K.Ü Str. Geliştirme Daire Başkanlığı:</t>
        </r>
        <r>
          <rPr>
            <sz val="9"/>
            <rFont val="Tahoma"/>
            <family val="2"/>
          </rPr>
          <t xml:space="preserve">
Geliştirme Ödeneği çalışmayı izleyen aybaşında yani çalışılıp alındığı için iade oluşmaz.
Eğer ilgili aydan da alacağı varsa ''Tahakkuk ettirilmesi gereken''kısmına önceki ay + ilgili ay yazılır.</t>
        </r>
        <r>
          <rPr>
            <b/>
            <sz val="9"/>
            <rFont val="Tahoma"/>
            <family val="2"/>
          </rPr>
          <t xml:space="preserve">
</t>
        </r>
        <r>
          <rPr>
            <sz val="9"/>
            <rFont val="Tahoma"/>
            <family val="2"/>
          </rPr>
          <t xml:space="preserve">
</t>
        </r>
      </text>
    </comment>
    <comment ref="D42" authorId="0">
      <text>
        <r>
          <rPr>
            <b/>
            <sz val="9"/>
            <rFont val="Tahoma"/>
            <family val="2"/>
          </rPr>
          <t>M.K.Ü Str. Geliştirme Daire Başkanlığı:</t>
        </r>
        <r>
          <rPr>
            <sz val="9"/>
            <rFont val="Tahoma"/>
            <family val="2"/>
          </rPr>
          <t xml:space="preserve">
Hakediş toplamı Bordrodaki hakediş toplamı ile aynı olmalıdır.</t>
        </r>
        <r>
          <rPr>
            <b/>
            <sz val="9"/>
            <rFont val="Tahoma"/>
            <family val="2"/>
          </rPr>
          <t xml:space="preserve">
</t>
        </r>
      </text>
    </comment>
    <comment ref="D45" authorId="0">
      <text>
        <r>
          <rPr>
            <b/>
            <sz val="9"/>
            <rFont val="Tahoma"/>
            <family val="2"/>
          </rPr>
          <t>M.K.Ü Str. Geliştirme Daire Başkanlığı:</t>
        </r>
        <r>
          <rPr>
            <sz val="9"/>
            <rFont val="Tahoma"/>
            <family val="2"/>
          </rPr>
          <t xml:space="preserve">
Gelir Vergisi Kısmına Bordrodaki Gelir Vergisi Kes. Tutarı yazılacak(Asgari Geçim i. Hariç)</t>
        </r>
      </text>
    </comment>
    <comment ref="G54" authorId="1">
      <text>
        <r>
          <rPr>
            <b/>
            <sz val="9"/>
            <rFont val="Tahoma"/>
            <family val="0"/>
          </rPr>
          <t>M.K.Ü Str. Geliştirme Daire Başkanlığı:</t>
        </r>
        <r>
          <rPr>
            <sz val="9"/>
            <rFont val="Tahoma"/>
            <family val="0"/>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t>
        </r>
      </text>
    </comment>
    <comment ref="I25" authorId="1">
      <text>
        <r>
          <rPr>
            <b/>
            <sz val="9"/>
            <rFont val="Tahoma"/>
            <family val="2"/>
          </rPr>
          <t>M.K.Ü Str. Geliştirme Daire Başkanlığı:</t>
        </r>
        <r>
          <rPr>
            <b/>
            <sz val="9"/>
            <rFont val="Tahoma"/>
            <family val="0"/>
          </rPr>
          <t xml:space="preserve">
</t>
        </r>
        <r>
          <rPr>
            <sz val="9"/>
            <rFont val="Tahoma"/>
            <family val="2"/>
          </rPr>
          <t>Aile yardımı ödenekleri hiç bir vergi ve kesintiye tabi tutulmaksızın ödenir ve borç için haczedilemez." , aile yardımı ödeneği kısıt kişi borçlarında geri alınmaz.</t>
        </r>
        <r>
          <rPr>
            <sz val="9"/>
            <rFont val="Tahoma"/>
            <family val="0"/>
          </rPr>
          <t xml:space="preserve">
</t>
        </r>
      </text>
    </comment>
    <comment ref="I24" authorId="1">
      <text>
        <r>
          <rPr>
            <b/>
            <sz val="9"/>
            <rFont val="Tahoma"/>
            <family val="2"/>
          </rPr>
          <t>M.K.Ü Str. Geliştirme Daire Başkanlığı:</t>
        </r>
        <r>
          <rPr>
            <sz val="9"/>
            <rFont val="Tahoma"/>
            <family val="0"/>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F50" authorId="1">
      <text>
        <r>
          <rPr>
            <b/>
            <sz val="9"/>
            <rFont val="Tahoma"/>
            <family val="0"/>
          </rPr>
          <t xml:space="preserve">M.K.Ü Str. Geliştirme Daire Başkanlığı:
</t>
        </r>
        <r>
          <rPr>
            <sz val="9"/>
            <rFont val="Tahoma"/>
            <family val="2"/>
          </rPr>
          <t>İlgili personelin kıdem yılı esas alınacak olup kıdem yılı 5 yıldan az olanlarla 10 yıldan çok olanların Emekli Keseneği –Devlete ait olan %20- kişinin borcuna eklenmez. Hizmet yılı 5 yılla 10 yıl arasında olanların borcuna %20 ‘lik (Devlete ait olan) kısım eklenir.</t>
        </r>
      </text>
    </comment>
  </commentList>
</comments>
</file>

<file path=xl/comments2.xml><?xml version="1.0" encoding="utf-8"?>
<comments xmlns="http://schemas.openxmlformats.org/spreadsheetml/2006/main">
  <authors>
    <author>mustafa</author>
    <author>Mku</author>
  </authors>
  <commentList>
    <comment ref="I33" authorId="0">
      <text>
        <r>
          <rPr>
            <b/>
            <sz val="9"/>
            <rFont val="Tahoma"/>
            <family val="2"/>
          </rPr>
          <t>M.K.Ü Str. Geliştirme Daire Başkanlığı:</t>
        </r>
        <r>
          <rPr>
            <sz val="9"/>
            <rFont val="Tahoma"/>
            <family val="2"/>
          </rPr>
          <t xml:space="preserve">
Geliştirme Ödeneği çalışmayı izleyen aybaşında yani çalışılıp alındığı için iade oluşmaz.
Eğer ilgili aydan da alacağı varsa ''Tahakkuk ettirilmesi gereken''kısmına önceki ay + ilgili ay yazılır.</t>
        </r>
        <r>
          <rPr>
            <b/>
            <sz val="9"/>
            <rFont val="Tahoma"/>
            <family val="2"/>
          </rPr>
          <t xml:space="preserve">
</t>
        </r>
        <r>
          <rPr>
            <sz val="9"/>
            <rFont val="Tahoma"/>
            <family val="2"/>
          </rPr>
          <t xml:space="preserve">
</t>
        </r>
      </text>
    </comment>
    <comment ref="D43" authorId="0">
      <text>
        <r>
          <rPr>
            <b/>
            <sz val="9"/>
            <rFont val="Tahoma"/>
            <family val="2"/>
          </rPr>
          <t>M.K.Ü Str. Geliştirme Daire Başkanlığı:</t>
        </r>
        <r>
          <rPr>
            <sz val="9"/>
            <rFont val="Tahoma"/>
            <family val="2"/>
          </rPr>
          <t xml:space="preserve">
Hakediş toplamı Bordrodaki hakediş toplamı ile aynı olmalıdır.</t>
        </r>
        <r>
          <rPr>
            <b/>
            <sz val="9"/>
            <rFont val="Tahoma"/>
            <family val="2"/>
          </rPr>
          <t xml:space="preserve">
</t>
        </r>
      </text>
    </comment>
    <comment ref="D46" authorId="0">
      <text>
        <r>
          <rPr>
            <b/>
            <sz val="9"/>
            <rFont val="Tahoma"/>
            <family val="2"/>
          </rPr>
          <t>M.K.Ü Str. Geliştirme Daire Başkanlığı:</t>
        </r>
        <r>
          <rPr>
            <sz val="9"/>
            <rFont val="Tahoma"/>
            <family val="2"/>
          </rPr>
          <t xml:space="preserve">
Gelir Vergisi Kısmına Bordrodaki Gelir Vergisi Kes. Tutarı yazılacak(Asgari Geçim i. Hariç)</t>
        </r>
      </text>
    </comment>
    <comment ref="G54" authorId="1">
      <text>
        <r>
          <rPr>
            <b/>
            <sz val="9"/>
            <rFont val="Tahoma"/>
            <family val="0"/>
          </rPr>
          <t>M.K.Ü Str. Geliştirme Daire Başkanlığı:</t>
        </r>
        <r>
          <rPr>
            <sz val="9"/>
            <rFont val="Tahoma"/>
            <family val="0"/>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t>
        </r>
      </text>
    </comment>
    <comment ref="I25" authorId="1">
      <text>
        <r>
          <rPr>
            <b/>
            <sz val="9"/>
            <rFont val="Tahoma"/>
            <family val="2"/>
          </rPr>
          <t>M.K.Ü Str. Geliştirme Daire Başkanlığı:</t>
        </r>
        <r>
          <rPr>
            <sz val="9"/>
            <rFont val="Tahoma"/>
            <family val="2"/>
          </rPr>
          <t xml:space="preserve">
Aile yardımı ödenekleri hiç bir vergi ve kesintiye tabi tutulmaksızın ödenir ve borç için haczedilemez." , aile yardımı ödeneği kısıt kişi borçlarında geri alınmaz.</t>
        </r>
        <r>
          <rPr>
            <sz val="9"/>
            <rFont val="Tahoma"/>
            <family val="0"/>
          </rPr>
          <t xml:space="preserve">
</t>
        </r>
      </text>
    </comment>
    <comment ref="I24" authorId="1">
      <text>
        <r>
          <rPr>
            <b/>
            <sz val="9"/>
            <rFont val="Tahoma"/>
            <family val="2"/>
          </rPr>
          <t>M.K.Ü Str. Geliştirme Daire Başkanlığı:</t>
        </r>
        <r>
          <rPr>
            <sz val="9"/>
            <rFont val="Tahoma"/>
            <family val="0"/>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List>
</comments>
</file>

<file path=xl/comments3.xml><?xml version="1.0" encoding="utf-8"?>
<comments xmlns="http://schemas.openxmlformats.org/spreadsheetml/2006/main">
  <authors>
    <author>mustafa</author>
    <author>Mku</author>
  </authors>
  <commentList>
    <comment ref="G8" authorId="0">
      <text>
        <r>
          <rPr>
            <b/>
            <sz val="9"/>
            <rFont val="Tahoma"/>
            <family val="2"/>
          </rPr>
          <t xml:space="preserve">M.K.Ü Str. Geliştirme Daire Başkanlığı:
</t>
        </r>
        <r>
          <rPr>
            <sz val="9"/>
            <rFont val="Tahoma"/>
            <family val="2"/>
          </rPr>
          <t xml:space="preserve">5 yılla 10 yıl arası  hizmeti olanlar  5434 sayılı kanun gereği aybaşından sonra vazifeden ayrılanlardan tam kesenek alınır hükmü  olduğu için yazılmalı.
</t>
        </r>
      </text>
    </comment>
    <comment ref="I33" authorId="0">
      <text>
        <r>
          <rPr>
            <b/>
            <sz val="9"/>
            <rFont val="Tahoma"/>
            <family val="2"/>
          </rPr>
          <t>M.K.Ü Str. Geliştirme Daire Başkanlığı:</t>
        </r>
        <r>
          <rPr>
            <sz val="9"/>
            <rFont val="Tahoma"/>
            <family val="2"/>
          </rPr>
          <t xml:space="preserve">
Geliştirme Ödeneği çalışmayı izleyen aybaşında yani çalışılıp alındığı için iade oluşmaz.
Eğer ilgili aydan da alacağı varsa ''Tahakkuk ettirilmesi gereken''kısmına önceki ay + ilgili ay yazılır.</t>
        </r>
        <r>
          <rPr>
            <b/>
            <sz val="9"/>
            <rFont val="Tahoma"/>
            <family val="2"/>
          </rPr>
          <t xml:space="preserve">
</t>
        </r>
        <r>
          <rPr>
            <sz val="9"/>
            <rFont val="Tahoma"/>
            <family val="2"/>
          </rPr>
          <t xml:space="preserve">
</t>
        </r>
      </text>
    </comment>
    <comment ref="D42" authorId="0">
      <text>
        <r>
          <rPr>
            <b/>
            <sz val="9"/>
            <rFont val="Tahoma"/>
            <family val="2"/>
          </rPr>
          <t>M.K.Ü Str. Geliştirme Daire Başkanlığı:</t>
        </r>
        <r>
          <rPr>
            <sz val="9"/>
            <rFont val="Tahoma"/>
            <family val="2"/>
          </rPr>
          <t xml:space="preserve">
Hakediş toplamı Bordrodaki hakediş toplamı ile aynı olmalıdır.</t>
        </r>
        <r>
          <rPr>
            <b/>
            <sz val="9"/>
            <rFont val="Tahoma"/>
            <family val="2"/>
          </rPr>
          <t xml:space="preserve">
</t>
        </r>
      </text>
    </comment>
    <comment ref="D45" authorId="0">
      <text>
        <r>
          <rPr>
            <b/>
            <sz val="9"/>
            <rFont val="Tahoma"/>
            <family val="2"/>
          </rPr>
          <t>M.K.Ü Str. Geliştirme Daire Başkanlığı:</t>
        </r>
        <r>
          <rPr>
            <sz val="9"/>
            <rFont val="Tahoma"/>
            <family val="2"/>
          </rPr>
          <t xml:space="preserve">
Gelir Vergisi Kısmına Bordrodaki Gelir Vergisi Kes. Tutarı yazılacak(Asgari Geçim i. Hariç)</t>
        </r>
      </text>
    </comment>
    <comment ref="G11" authorId="1">
      <text>
        <r>
          <rPr>
            <b/>
            <sz val="9"/>
            <rFont val="Tahoma"/>
            <family val="0"/>
          </rPr>
          <t>M.K.Ü Str. Geliştirme Daire Başkanlığı:</t>
        </r>
        <r>
          <rPr>
            <sz val="9"/>
            <rFont val="Tahoma"/>
            <family val="0"/>
          </rPr>
          <t xml:space="preserve">
Eğer ay 30 gün ise 20 gün ödendi 10 gün ise iade edilecek</t>
        </r>
      </text>
    </comment>
    <comment ref="G53" authorId="1">
      <text>
        <r>
          <rPr>
            <b/>
            <sz val="9"/>
            <rFont val="Tahoma"/>
            <family val="0"/>
          </rPr>
          <t>M.K.Ü Str. Geliştirme Daire Başkanlığı:</t>
        </r>
        <r>
          <rPr>
            <sz val="9"/>
            <rFont val="Tahoma"/>
            <family val="0"/>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t>
        </r>
      </text>
    </comment>
    <comment ref="I51" authorId="1">
      <text>
        <r>
          <rPr>
            <b/>
            <sz val="9"/>
            <rFont val="Tahoma"/>
            <family val="0"/>
          </rPr>
          <t>M.K.Ü Str. Gel. Daire Başkanlığı: 
Hizmet Yılı 5 yıl ile 10 yıl arasında olanların borcuna %20'lik (Devlete ait olan) kısım eklenir.</t>
        </r>
        <r>
          <rPr>
            <sz val="9"/>
            <rFont val="Tahoma"/>
            <family val="0"/>
          </rPr>
          <t xml:space="preserve">
</t>
        </r>
      </text>
    </comment>
    <comment ref="I25" authorId="1">
      <text>
        <r>
          <rPr>
            <b/>
            <sz val="9"/>
            <rFont val="Tahoma"/>
            <family val="2"/>
          </rPr>
          <t>M.K.Ü Str. Geliştirme Daire Başkanlığı:</t>
        </r>
        <r>
          <rPr>
            <sz val="9"/>
            <rFont val="Tahoma"/>
            <family val="0"/>
          </rPr>
          <t xml:space="preserve">
Aile yardımı ödenekleri hiç bir vergi ve kesintiye tabi tutulmaksızın ödenir ve borç için haczedilemez." , aile yardımı ödeneği kısıt kişi borçlarında geri alınmaz.
</t>
        </r>
      </text>
    </comment>
    <comment ref="I24" authorId="1">
      <text>
        <r>
          <rPr>
            <b/>
            <sz val="9"/>
            <rFont val="Tahoma"/>
            <family val="2"/>
          </rPr>
          <t>M.K.Ü Str. Geliştirme Daire Başkanlığı:</t>
        </r>
        <r>
          <rPr>
            <sz val="9"/>
            <rFont val="Tahoma"/>
            <family val="0"/>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List>
</comments>
</file>

<file path=xl/comments4.xml><?xml version="1.0" encoding="utf-8"?>
<comments xmlns="http://schemas.openxmlformats.org/spreadsheetml/2006/main">
  <authors>
    <author>mustafa</author>
    <author>Mku</author>
  </authors>
  <commentList>
    <comment ref="D44" authorId="0">
      <text>
        <r>
          <rPr>
            <b/>
            <sz val="9"/>
            <rFont val="Tahoma"/>
            <family val="2"/>
          </rPr>
          <t>M.K.Ü: Gelir Vergisi Kısmına Bordrodaki Gelir Vergisi Kes. Tutarı yazılacak(Asgari Geçim i. Hariç)</t>
        </r>
        <r>
          <rPr>
            <sz val="9"/>
            <rFont val="Tahoma"/>
            <family val="2"/>
          </rPr>
          <t xml:space="preserve">
</t>
        </r>
      </text>
    </comment>
    <comment ref="D40" authorId="0">
      <text>
        <r>
          <rPr>
            <b/>
            <sz val="9"/>
            <rFont val="Tahoma"/>
            <family val="2"/>
          </rPr>
          <t xml:space="preserve">M.K.Ü Str. Geliştirme Daire Başkanlığı:
</t>
        </r>
        <r>
          <rPr>
            <sz val="9"/>
            <rFont val="Tahoma"/>
            <family val="2"/>
          </rPr>
          <t>Hakediş toplamı Bordrodaki hakediş toplamı ile aynı olmalıdır.</t>
        </r>
        <r>
          <rPr>
            <sz val="9"/>
            <rFont val="Tahoma"/>
            <family val="2"/>
          </rPr>
          <t xml:space="preserve">
</t>
        </r>
      </text>
    </comment>
    <comment ref="I31" authorId="0">
      <text>
        <r>
          <rPr>
            <b/>
            <sz val="9"/>
            <rFont val="Tahoma"/>
            <family val="2"/>
          </rPr>
          <t xml:space="preserve">M.K.Ü Str. Geliştirme Daire Başkanlığı:
</t>
        </r>
        <r>
          <rPr>
            <sz val="9"/>
            <rFont val="Tahoma"/>
            <family val="2"/>
          </rPr>
          <t>Geliştirme Ödeneği çalışmayı izleyen aybaşında alındığı için iade oluşmaz.</t>
        </r>
        <r>
          <rPr>
            <sz val="9"/>
            <rFont val="Tahoma"/>
            <family val="2"/>
          </rPr>
          <t xml:space="preserve">
</t>
        </r>
      </text>
    </comment>
    <comment ref="G56" authorId="0">
      <text>
        <r>
          <rPr>
            <b/>
            <sz val="9"/>
            <rFont val="Tahoma"/>
            <family val="2"/>
          </rPr>
          <t xml:space="preserve">M.K.Ü Str. Geliştirme Daire Başkanlığı:
</t>
        </r>
        <r>
          <rPr>
            <sz val="9"/>
            <rFont val="Tahoma"/>
            <family val="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rFont val="Tahoma"/>
            <family val="2"/>
          </rPr>
          <t xml:space="preserve">
</t>
        </r>
      </text>
    </comment>
    <comment ref="G11" authorId="0">
      <text>
        <r>
          <rPr>
            <b/>
            <sz val="9"/>
            <rFont val="Tahoma"/>
            <family val="2"/>
          </rPr>
          <t xml:space="preserve">M.K.Ü Str. Geliştirme Daire Başkanlığı:
</t>
        </r>
        <r>
          <rPr>
            <sz val="9"/>
            <rFont val="Tahoma"/>
            <family val="2"/>
          </rPr>
          <t xml:space="preserve">Ay eğer 31 gün ise 22 günü ödendi, 9 günse iade edilecek.
</t>
        </r>
      </text>
    </comment>
    <comment ref="I54" authorId="1">
      <text>
        <r>
          <rPr>
            <b/>
            <sz val="9"/>
            <rFont val="Tahoma"/>
            <family val="2"/>
          </rPr>
          <t>M.K.Ü Str. Geliştirme Daire Başkanlığı:</t>
        </r>
        <r>
          <rPr>
            <sz val="9"/>
            <rFont val="Tahoma"/>
            <family val="0"/>
          </rPr>
          <t xml:space="preserve">
Kişiden tahsil edilecek tutar ele geçen net tutar.
</t>
        </r>
      </text>
    </comment>
    <comment ref="I23" authorId="1">
      <text>
        <r>
          <rPr>
            <b/>
            <sz val="9"/>
            <rFont val="Tahoma"/>
            <family val="0"/>
          </rPr>
          <t xml:space="preserve">M.K.Ü Str. Geliştirme Daire Başkanlığı:
</t>
        </r>
        <r>
          <rPr>
            <sz val="9"/>
            <rFont val="Tahoma"/>
            <family val="2"/>
          </rPr>
          <t>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t>
        </r>
        <r>
          <rPr>
            <b/>
            <sz val="9"/>
            <rFont val="Tahoma"/>
            <family val="0"/>
          </rPr>
          <t xml:space="preserve">
</t>
        </r>
      </text>
    </comment>
    <comment ref="I24" authorId="1">
      <text>
        <r>
          <rPr>
            <b/>
            <sz val="9"/>
            <rFont val="Tahoma"/>
            <family val="0"/>
          </rPr>
          <t>M.K.Ü Str. Geliştirme Daire Başkanlığı:</t>
        </r>
        <r>
          <rPr>
            <sz val="9"/>
            <rFont val="Tahoma"/>
            <family val="0"/>
          </rPr>
          <t xml:space="preserve">
Aile yardımı ödenekleri hiç bir vergi ve kesintiye tabi tutulmaksızın ödenir ve borç için haczedilemez." , aile yardımı ödeneği kısıt kişi borçlarında geri alınmaz
</t>
        </r>
      </text>
    </comment>
  </commentList>
</comments>
</file>

<file path=xl/comments5.xml><?xml version="1.0" encoding="utf-8"?>
<comments xmlns="http://schemas.openxmlformats.org/spreadsheetml/2006/main">
  <authors>
    <author>mustafa</author>
    <author>Mku</author>
  </authors>
  <commentList>
    <comment ref="I32" authorId="0">
      <text>
        <r>
          <rPr>
            <b/>
            <sz val="9"/>
            <rFont val="Tahoma"/>
            <family val="2"/>
          </rPr>
          <t xml:space="preserve">M.K.Ü Str. Geliştirme Daire Başkanlığı:
</t>
        </r>
        <r>
          <rPr>
            <sz val="9"/>
            <rFont val="Tahoma"/>
            <family val="2"/>
          </rPr>
          <t>Geliştirme Ödeneği çalışmayı izleyen aybaşında alındığı için iade oluşmaz.</t>
        </r>
        <r>
          <rPr>
            <sz val="9"/>
            <rFont val="Tahoma"/>
            <family val="2"/>
          </rPr>
          <t xml:space="preserve">
</t>
        </r>
      </text>
    </comment>
    <comment ref="D41" authorId="0">
      <text>
        <r>
          <rPr>
            <b/>
            <sz val="9"/>
            <rFont val="Tahoma"/>
            <family val="2"/>
          </rPr>
          <t xml:space="preserve">M.K.Ü Str. Geliştirme Daire Başkanlığı:
</t>
        </r>
        <r>
          <rPr>
            <sz val="9"/>
            <rFont val="Tahoma"/>
            <family val="2"/>
          </rPr>
          <t>Hakediş toplamı Bordrodaki hakediş toplamı ile aynı olmalıdır.</t>
        </r>
        <r>
          <rPr>
            <sz val="9"/>
            <rFont val="Tahoma"/>
            <family val="2"/>
          </rPr>
          <t xml:space="preserve">
</t>
        </r>
      </text>
    </comment>
    <comment ref="D45" authorId="0">
      <text>
        <r>
          <rPr>
            <b/>
            <sz val="9"/>
            <rFont val="Tahoma"/>
            <family val="2"/>
          </rPr>
          <t>M.K.Ü: Gelir Vergisi Kısmına Bordrodaki Gelir Vergisi Kes. Tutarı yazılacak(Asgari Geçim i. Hariç)</t>
        </r>
        <r>
          <rPr>
            <sz val="9"/>
            <rFont val="Tahoma"/>
            <family val="2"/>
          </rPr>
          <t xml:space="preserve">
</t>
        </r>
      </text>
    </comment>
    <comment ref="G59" authorId="0">
      <text>
        <r>
          <rPr>
            <b/>
            <sz val="9"/>
            <rFont val="Tahoma"/>
            <family val="2"/>
          </rPr>
          <t xml:space="preserve">M.K.Ü Str. Geliştirme Daire Başkanlığı:
</t>
        </r>
        <r>
          <rPr>
            <sz val="9"/>
            <rFont val="Tahoma"/>
            <family val="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rFont val="Tahoma"/>
            <family val="2"/>
          </rPr>
          <t xml:space="preserve">
</t>
        </r>
      </text>
    </comment>
    <comment ref="G11" authorId="1">
      <text>
        <r>
          <rPr>
            <b/>
            <sz val="9"/>
            <rFont val="Tahoma"/>
            <family val="0"/>
          </rPr>
          <t xml:space="preserve">M.K.Ü Str. Geliştirme Daire Başkanlığı:
</t>
        </r>
        <r>
          <rPr>
            <sz val="9"/>
            <rFont val="Tahoma"/>
            <family val="2"/>
          </rPr>
          <t>Eğer ay 31 gün ise 20 günü ödendi 11 gün ise iade edilecek.</t>
        </r>
        <r>
          <rPr>
            <sz val="9"/>
            <rFont val="Tahoma"/>
            <family val="0"/>
          </rPr>
          <t xml:space="preserve">
</t>
        </r>
      </text>
    </comment>
    <comment ref="I25" authorId="1">
      <text>
        <r>
          <rPr>
            <b/>
            <sz val="9"/>
            <rFont val="Tahoma"/>
            <family val="2"/>
          </rPr>
          <t>M.K.Ü Str. Geliştirme Daire Başkanlığı:</t>
        </r>
        <r>
          <rPr>
            <sz val="9"/>
            <rFont val="Tahoma"/>
            <family val="0"/>
          </rPr>
          <t xml:space="preserve">
Aile yardımı ödenekleri hiç bir vergi ve kesintiye tabi tutulmaksızın ödenir ve borç için haczedilemez." , aile yardımı ödeneği kısıt kişi borçlarında geri alınmaz.
</t>
        </r>
      </text>
    </comment>
    <comment ref="I24" authorId="1">
      <text>
        <r>
          <rPr>
            <b/>
            <sz val="9"/>
            <rFont val="Tahoma"/>
            <family val="0"/>
          </rPr>
          <t xml:space="preserve">M.K.Ü Str. Geliştirme Daire Başkanlığı:
</t>
        </r>
        <r>
          <rPr>
            <sz val="9"/>
            <rFont val="Tahoma"/>
            <family val="2"/>
          </rPr>
          <t>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t>
        </r>
      </text>
    </comment>
  </commentList>
</comments>
</file>

<file path=xl/comments6.xml><?xml version="1.0" encoding="utf-8"?>
<comments xmlns="http://schemas.openxmlformats.org/spreadsheetml/2006/main">
  <authors>
    <author>mustafa</author>
    <author>Mku</author>
  </authors>
  <commentList>
    <comment ref="D11" authorId="0">
      <text>
        <r>
          <rPr>
            <b/>
            <sz val="9"/>
            <rFont val="Tahoma"/>
            <family val="2"/>
          </rPr>
          <t xml:space="preserve">M.K.Ü Str. Geliştirme Daire Başkanlığı:
</t>
        </r>
        <r>
          <rPr>
            <sz val="9"/>
            <rFont val="Tahoma"/>
            <family val="2"/>
          </rPr>
          <t>ilgili ay kaç gün ise o baz
 alınacak</t>
        </r>
      </text>
    </comment>
    <comment ref="I31" authorId="0">
      <text>
        <r>
          <rPr>
            <b/>
            <sz val="9"/>
            <rFont val="Tahoma"/>
            <family val="2"/>
          </rPr>
          <t xml:space="preserve">M.K.Ü Str. Geliştirme Daire Başkanlığı:
</t>
        </r>
        <r>
          <rPr>
            <sz val="9"/>
            <rFont val="Tahoma"/>
            <family val="2"/>
          </rPr>
          <t>Geliştirme Ödeneği çalışmayı izleyen aybaşında alındığı için iade oluşmaz.</t>
        </r>
        <r>
          <rPr>
            <sz val="9"/>
            <rFont val="Tahoma"/>
            <family val="2"/>
          </rPr>
          <t xml:space="preserve">
</t>
        </r>
      </text>
    </comment>
    <comment ref="D40" authorId="0">
      <text>
        <r>
          <rPr>
            <b/>
            <sz val="9"/>
            <rFont val="Tahoma"/>
            <family val="2"/>
          </rPr>
          <t xml:space="preserve">M.K.Ü Str. Geliştirme Daire Başkanlığı:
</t>
        </r>
        <r>
          <rPr>
            <sz val="9"/>
            <rFont val="Tahoma"/>
            <family val="2"/>
          </rPr>
          <t>Hakediş toplamı Bordrodaki hakediş toplamı ile aynı olmalıdır.</t>
        </r>
        <r>
          <rPr>
            <sz val="9"/>
            <rFont val="Tahoma"/>
            <family val="2"/>
          </rPr>
          <t xml:space="preserve">
</t>
        </r>
      </text>
    </comment>
    <comment ref="D44" authorId="0">
      <text>
        <r>
          <rPr>
            <b/>
            <sz val="9"/>
            <rFont val="Tahoma"/>
            <family val="2"/>
          </rPr>
          <t xml:space="preserve">M.K.Ü Str. Geliştirme Daire Başkanlığı:
</t>
        </r>
        <r>
          <rPr>
            <sz val="9"/>
            <rFont val="Tahoma"/>
            <family val="2"/>
          </rPr>
          <t>Gelir Vergisi Kısmına Bordrodaki Gelir Vergisi Kes. Tutarı yazılacak(Asgari Geçim i. Hariç)</t>
        </r>
        <r>
          <rPr>
            <sz val="9"/>
            <rFont val="Tahoma"/>
            <family val="2"/>
          </rPr>
          <t xml:space="preserve">
</t>
        </r>
      </text>
    </comment>
    <comment ref="G56" authorId="0">
      <text>
        <r>
          <rPr>
            <b/>
            <sz val="9"/>
            <rFont val="Tahoma"/>
            <family val="2"/>
          </rPr>
          <t xml:space="preserve">M.K.Ü Str. Geliştirme Daire Başkanlığı:
</t>
        </r>
        <r>
          <rPr>
            <sz val="9"/>
            <rFont val="Tahoma"/>
            <family val="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rFont val="Tahoma"/>
            <family val="2"/>
          </rPr>
          <t xml:space="preserve">
</t>
        </r>
      </text>
    </comment>
    <comment ref="I24" authorId="1">
      <text>
        <r>
          <rPr>
            <b/>
            <sz val="9"/>
            <rFont val="Tahoma"/>
            <family val="2"/>
          </rPr>
          <t>M.K.Ü Str. Geliştirme Daire Başkanlığı:</t>
        </r>
        <r>
          <rPr>
            <sz val="9"/>
            <rFont val="Tahoma"/>
            <family val="0"/>
          </rPr>
          <t xml:space="preserve">
Aile yardımı ödenekleri hiç bir vergi ve kesintiye tabi tutulmaksızın ödenir ve borç için haczedilemez." , aile yardımı ödeneği kısıt kişi borçlarında geri alınmaz.
</t>
        </r>
      </text>
    </comment>
    <comment ref="I23" authorId="1">
      <text>
        <r>
          <rPr>
            <b/>
            <sz val="9"/>
            <rFont val="Tahoma"/>
            <family val="2"/>
          </rPr>
          <t>M.K.Ü Str. Geliştirme Daire Başkanlığı:</t>
        </r>
        <r>
          <rPr>
            <sz val="9"/>
            <rFont val="Tahoma"/>
            <family val="0"/>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List>
</comments>
</file>

<file path=xl/sharedStrings.xml><?xml version="1.0" encoding="utf-8"?>
<sst xmlns="http://schemas.openxmlformats.org/spreadsheetml/2006/main" count="485" uniqueCount="128">
  <si>
    <t>Tahakkuk Birimi</t>
  </si>
  <si>
    <t>Borçlunun Adı Soyadı</t>
  </si>
  <si>
    <t>Sicil Nosu</t>
  </si>
  <si>
    <t>TAHAKKUK ETTİRİLMESİ GEREKEN (B)</t>
  </si>
  <si>
    <t>FARK (C)</t>
  </si>
  <si>
    <t>TAHAKKUK                              ETTİRİLEN (A)</t>
  </si>
  <si>
    <t>AYLIK                               UNSURLARI</t>
  </si>
  <si>
    <t>Aylık</t>
  </si>
  <si>
    <t>Taban Aylığı</t>
  </si>
  <si>
    <t>Kıdem Aylığı</t>
  </si>
  <si>
    <t>Ek Gösterge</t>
  </si>
  <si>
    <t>Özel Hizmet Tazminatı</t>
  </si>
  <si>
    <t>Makam Tazminatı</t>
  </si>
  <si>
    <t>Dil Tazminatı</t>
  </si>
  <si>
    <t>Yan Ödeme</t>
  </si>
  <si>
    <t>Üniversite Ödeneği</t>
  </si>
  <si>
    <t>TOPLAM</t>
  </si>
  <si>
    <t>FİİLEN KESİLEN             (A)</t>
  </si>
  <si>
    <t>KESİLMESİ GEREKEN (B)</t>
  </si>
  <si>
    <t>Gelir Vergisi</t>
  </si>
  <si>
    <t>Damga Vergisi</t>
  </si>
  <si>
    <t>Hizmet Süresi</t>
  </si>
  <si>
    <t>YERSİZ VE FAZLA ÖDENEN AYLIKLARDAN DOĞAN</t>
  </si>
  <si>
    <t xml:space="preserve">Ödenen Gün </t>
  </si>
  <si>
    <t>BORÇLU</t>
  </si>
  <si>
    <t>HAK EDİLEN (B)</t>
  </si>
  <si>
    <t>FİİLEN ÖDENEN             (A)</t>
  </si>
  <si>
    <t>Gelişme Güçlüğü (*)</t>
  </si>
  <si>
    <t>İsver MYO.11</t>
  </si>
  <si>
    <t>İsver MYO.7,5</t>
  </si>
  <si>
    <t>Ücretli MYO.9</t>
  </si>
  <si>
    <t>Ücretli MYO.5</t>
  </si>
  <si>
    <t>Eğitim Öğretim Ödeneği</t>
  </si>
  <si>
    <t>Sendika ödeneği</t>
  </si>
  <si>
    <t xml:space="preserve">TABLO 3 : YASAL KESİNTİLER </t>
  </si>
  <si>
    <t xml:space="preserve">TABLO 1 : AYLIK VE YAN ÖDEMELER </t>
  </si>
  <si>
    <t xml:space="preserve">TABLO 2 : KESİNTİ YAPILAN KATKI PAYLARI </t>
  </si>
  <si>
    <t>KİŞİDEN ALINACAK TUTAR</t>
  </si>
  <si>
    <t>Gerçekleştrime Görevlisi</t>
  </si>
  <si>
    <t>Borçlu</t>
  </si>
  <si>
    <t>Emekli Keseneği %20</t>
  </si>
  <si>
    <t>GERÇEKLEŞTİRME GÖREVLİSİ</t>
  </si>
  <si>
    <t>Aile ve Çocuk Yardımı*</t>
  </si>
  <si>
    <t>Sendika ödeneği *</t>
  </si>
  <si>
    <t>Ek ödeme</t>
  </si>
  <si>
    <t>140 Nolu Hesaba alınacak</t>
  </si>
  <si>
    <t>Hakediş Toplamı</t>
  </si>
  <si>
    <t>İstifa</t>
  </si>
  <si>
    <t>Genel Sağlık S.% 12</t>
  </si>
  <si>
    <t>İdari Görev Ö</t>
  </si>
  <si>
    <t>İdari Görev Ödeneği</t>
  </si>
  <si>
    <t>İdari Görev Ö.</t>
  </si>
  <si>
    <t>Ek Ödeme</t>
  </si>
  <si>
    <t>Görev Tazminatı</t>
  </si>
  <si>
    <t>Emekli Sicil Nosu</t>
  </si>
  <si>
    <t>TC Kimlik No</t>
  </si>
  <si>
    <t>Telefon</t>
  </si>
  <si>
    <t>Ödenmesi gereken gün</t>
  </si>
  <si>
    <t>Alacaklının adı</t>
  </si>
  <si>
    <t>Borcun Miktarı</t>
  </si>
  <si>
    <t>Borcun sebebi</t>
  </si>
  <si>
    <t xml:space="preserve">Borcun Ödeme Yeri </t>
  </si>
  <si>
    <t>Banka ve Hesap bilgi</t>
  </si>
  <si>
    <t>7 günlük itiraz yeri</t>
  </si>
  <si>
    <t>İlişki Kesilme Tarihi</t>
  </si>
  <si>
    <t>Borçlunun adresi</t>
  </si>
  <si>
    <t>İmza                   :</t>
  </si>
  <si>
    <t>Adı ve Soyadı    :</t>
  </si>
  <si>
    <t>TC Kimlik Numarası</t>
  </si>
  <si>
    <t>Borç Sebebi</t>
  </si>
  <si>
    <t>Emekli Keseneği %16</t>
  </si>
  <si>
    <t>Sendika Kesintisi</t>
  </si>
  <si>
    <t>İstifa (Tam maaş)</t>
  </si>
  <si>
    <t>İstifa(Tam maaş iadesi)</t>
  </si>
  <si>
    <t>Ücretsiz izin</t>
  </si>
  <si>
    <t>Bildirim Tarihi    :</t>
  </si>
  <si>
    <t>Adı ve Soyadı        :</t>
  </si>
  <si>
    <t>İmza                        :</t>
  </si>
  <si>
    <t>İlişki Kesilme tarihi</t>
  </si>
  <si>
    <t>Bildirim Tarihi  :</t>
  </si>
  <si>
    <t>Adı ve Soyadı         :</t>
  </si>
  <si>
    <t>140 NOLU HESABA ALINACAK</t>
  </si>
  <si>
    <t xml:space="preserve">       SGK Kenenek Matrahı</t>
  </si>
  <si>
    <t>1- Malüllük-Yaşlılık-Ölüm (Devlet) %11</t>
  </si>
  <si>
    <t>2- Genel Sağ.Sigortası (Devlet) %7,5</t>
  </si>
  <si>
    <t>3- Malüllük-Yaşlılık-Ölüm (Kişi) %9</t>
  </si>
  <si>
    <t>4- Genel Sağ.Sigortası (Kişi) %5</t>
  </si>
  <si>
    <t>YBÜ Strateji Geliştirme D.B.</t>
  </si>
  <si>
    <t>YBÜ</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</si>
  <si>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tebliğinden  itibaren (7) gün içerisinde sebepleriyle birlikte itirazınızı yazılı olarak Üniversitemize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</si>
  <si>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HALKBANKASI ANKARA MERKEZ ŞUBESİ</t>
  </si>
  <si>
    <t>HALKBANK ANKARA MERKEZ ŞB</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</si>
  <si>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tebliğinden itibaren (7) gün içerisinde sebepleriyle birlikte itirazınızı yazılı olarak Üniversitemize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</si>
  <si>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HALKBANKASI ANKARA MERKEZ ŞB.</t>
  </si>
  <si>
    <t xml:space="preserve">                                                           5510 Sonrası istifa halinde ilgili olan ayın emekli kesenekleri SGK'ya ödenmemiş ise mahsup edilir. Bunun için gerekli olan belgeler             1- Kesenek Detay Bilgisi 
2- Hizmet Belgesi 
3- Personel kesenek Listesi                   4- Kişi Borcu Bordrosu       
</t>
  </si>
  <si>
    <t xml:space="preserve">Genel Sağ.Sigortası (Devlet) %7,5 ve Genel Sağ.Sigortası (Kişi) %5 mahsup edilmeden kuruma ödenir.                       5510 Sonrası ücretsiz izne ayrılmada ilgili olan ayın emekli kesenekleri SGK'ya ödenmemiş ise Malüllük-Yaşlılık-Ölüm (Devlet) %11 ve Malüllük-Yaşlılık-Ölüm (Kişi) %9 kişinin borcundan mahsup edilir.Ödenmiş ise Kişiden tahsil edilerek .                     Bunun için istenen belgeler                     1- Kesenek Detay Bilgisi 
2- Hizmet Belgesi 
3- Personel kesenek Listesi                   4- Kişi Borcu Bordrosu       
</t>
  </si>
  <si>
    <t>HALKBANKASI ANKARA MERKEZ</t>
  </si>
  <si>
    <t xml:space="preserve">                                                           5510 Sonrası tam maaş iadesinde ilgili olan ayın emekli kesenekleri SGK'ya ödenmemiş ise mahsup edilir. Ödenmiş ise Kişiden tahsil edilerek  Bunun için istenen belgeler                                     1- Kesenek Detay Bilgisi 
2- Hizmet Belgesi 
3- Personel kesenek Listesi                   4- Kişi Borcu Bordrosu       
</t>
  </si>
  <si>
    <t>Iğdır Üniversitesi</t>
  </si>
  <si>
    <t>Strateji Geliştirme D.B.</t>
  </si>
  <si>
    <t>Genel Sekreterlik</t>
  </si>
  <si>
    <t>HALKBANK IĞDIR MERKEZ ŞB</t>
  </si>
  <si>
    <t>Strateji Geliştirme Daire başk</t>
  </si>
  <si>
    <t>IÜ</t>
  </si>
  <si>
    <t>HALKBANK Iğdır MERKEZ ŞB</t>
  </si>
  <si>
    <t>Ek Tazminat</t>
  </si>
  <si>
    <t>……………. ÜNİVERSİTESİ</t>
  </si>
  <si>
    <t>………….. ÜNİVERSİTESİ</t>
  </si>
  <si>
    <t>…………... ÜNİVERSİTESİ</t>
  </si>
  <si>
    <t>………... ÜNİVERSİTESİ</t>
  </si>
  <si>
    <t>KİŞİLERDEN ALACAKLARI HESAPLAMA CETVELİ</t>
  </si>
  <si>
    <t>Doküman Kodu ve No</t>
  </si>
  <si>
    <t>Yayın Tarihi</t>
  </si>
  <si>
    <t>Revizyon Tarihi/No</t>
  </si>
  <si>
    <t>Yayın  Tarihi</t>
  </si>
  <si>
    <t xml:space="preserve">                                                            5510 ÖNCESİ-İSTİFA</t>
  </si>
  <si>
    <t xml:space="preserve">                                                                     5510 ÖNCESİ TAM MAAŞ     </t>
  </si>
  <si>
    <t xml:space="preserve">                                                                   5510 ÖNCESİ ÜCRETSİZ</t>
  </si>
  <si>
    <t xml:space="preserve">  YERSİZ VE FAZLA ÖDENEN AYLIKLARDAN DOĞAN </t>
  </si>
  <si>
    <t xml:space="preserve">   YERSİZ VE FAZLA ÖDENEN AYLIKLARDAN DOĞAN </t>
  </si>
  <si>
    <t xml:space="preserve">                                                                     5510 SONRASI İSTİFA   </t>
  </si>
  <si>
    <t>KİŞLERDEN ALACAKLARI HESAPLAMA CETVELİ</t>
  </si>
  <si>
    <r>
      <rPr>
        <b/>
        <sz val="10"/>
        <rFont val="Arial"/>
        <family val="2"/>
      </rPr>
      <t xml:space="preserve">   YERSİZ VE FAZLA ÖDENEN AYLIKLARDAN DOĞAN</t>
    </r>
    <r>
      <rPr>
        <sz val="10"/>
        <rFont val="Arial"/>
        <family val="2"/>
      </rPr>
      <t xml:space="preserve"> </t>
    </r>
  </si>
  <si>
    <t xml:space="preserve">                                                                   5510 SONRASI     </t>
  </si>
  <si>
    <t xml:space="preserve">YERSİZ VE FAZLA ÖDENEN AYLIKLARDAN DOĞAN </t>
  </si>
  <si>
    <t xml:space="preserve">                                                                      5510 SONRASI TAM MAAŞ  </t>
  </si>
  <si>
    <t>SGDB.FR.021</t>
  </si>
  <si>
    <t>01.01.2024-01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</si>
</sst>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s>
  <fonts count="65">
    <font>
      <sz val="10"/>
      <name val="Arial"/>
      <family val="0"/>
    </font>
    <font>
      <sz val="10"/>
      <name val="CG Times"/>
      <family val="1"/>
    </font>
    <font>
      <b/>
      <sz val="10"/>
      <name val="CG Times"/>
      <family val="1"/>
    </font>
    <font>
      <b/>
      <sz val="10"/>
      <name val="Courier New Tur"/>
      <family val="3"/>
    </font>
    <font>
      <sz val="10"/>
      <name val="Courier New Tur"/>
      <family val="3"/>
    </font>
    <font>
      <sz val="10"/>
      <name val="Courier New"/>
      <family val="3"/>
    </font>
    <font>
      <b/>
      <i/>
      <sz val="10"/>
      <name val="Courier New Tur"/>
      <family val="0"/>
    </font>
    <font>
      <sz val="10"/>
      <name val="Times New Roman"/>
      <family val="1"/>
    </font>
    <font>
      <b/>
      <sz val="10"/>
      <name val="Courier New"/>
      <family val="3"/>
    </font>
    <font>
      <sz val="9"/>
      <name val="Tahoma"/>
      <family val="2"/>
    </font>
    <font>
      <b/>
      <sz val="9"/>
      <name val="Tahoma"/>
      <family val="2"/>
    </font>
    <font>
      <b/>
      <sz val="11"/>
      <name val="Courier New Tur"/>
      <family val="0"/>
    </font>
    <font>
      <b/>
      <sz val="10"/>
      <name val="Arial"/>
      <family val="2"/>
    </font>
    <font>
      <sz val="10.5"/>
      <name val="Courier New Tur"/>
      <family val="3"/>
    </font>
    <font>
      <b/>
      <sz val="10.5"/>
      <name val="Courier New Tur"/>
      <family val="3"/>
    </font>
    <font>
      <b/>
      <sz val="10.5"/>
      <name val="CG Times"/>
      <family val="1"/>
    </font>
    <font>
      <b/>
      <i/>
      <sz val="10.5"/>
      <name val="Courier New Tur"/>
      <family val="0"/>
    </font>
    <font>
      <b/>
      <sz val="12"/>
      <name val="Calibri"/>
      <family val="2"/>
    </font>
    <font>
      <b/>
      <sz val="10.5"/>
      <name val="Calibri"/>
      <family val="2"/>
    </font>
    <font>
      <b/>
      <sz val="11"/>
      <name val="Calibri"/>
      <family val="2"/>
    </font>
    <font>
      <b/>
      <sz val="10"/>
      <name val="Calibri"/>
      <family val="2"/>
    </font>
    <font>
      <sz val="8"/>
      <name val="Arial"/>
      <family val="0"/>
    </font>
    <font>
      <b/>
      <sz val="9"/>
      <name val="Courier New Tur"/>
      <family val="3"/>
    </font>
    <font>
      <b/>
      <sz val="9"/>
      <name val="Arial"/>
      <family val="2"/>
    </font>
    <font>
      <b/>
      <sz val="10"/>
      <color indexed="8"/>
      <name val="CG Times"/>
      <family val="1"/>
    </font>
    <font>
      <b/>
      <sz val="10"/>
      <color indexed="8"/>
      <name val="Courier New"/>
      <family val="3"/>
    </font>
    <font>
      <b/>
      <sz val="10.5"/>
      <color indexed="8"/>
      <name val="Courier New Tur"/>
      <family val="3"/>
    </font>
    <font>
      <sz val="11"/>
      <name val="Times New Roman"/>
      <family val="1"/>
    </font>
    <font>
      <b/>
      <sz val="11"/>
      <name val="Times New Roman"/>
      <family val="1"/>
    </font>
    <font>
      <sz val="11"/>
      <name val="Courier New Tur"/>
      <family val="3"/>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style="thin"/>
      <right style="medium"/>
      <top>
        <color indexed="63"/>
      </top>
      <bottom>
        <color indexed="63"/>
      </bottom>
    </border>
    <border>
      <left style="thin"/>
      <right style="medium"/>
      <top>
        <color indexed="63"/>
      </top>
      <bottom style="mediu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thin"/>
      <bottom>
        <color indexed="63"/>
      </bottom>
    </border>
    <border>
      <left>
        <color indexed="63"/>
      </left>
      <right style="medium"/>
      <top style="thin"/>
      <bottom>
        <color indexed="63"/>
      </botto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93"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24" borderId="0" applyNumberFormat="0" applyBorder="0" applyAlignment="0" applyProtection="0"/>
    <xf numFmtId="0" fontId="0" fillId="25" borderId="8" applyNumberFormat="0" applyFont="0" applyAlignment="0" applyProtection="0"/>
    <xf numFmtId="0" fontId="61" fillId="26"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95"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02">
    <xf numFmtId="0" fontId="0" fillId="0" borderId="0" xfId="0" applyAlignment="1">
      <alignment/>
    </xf>
    <xf numFmtId="0" fontId="3" fillId="0" borderId="10" xfId="0" applyFont="1" applyBorder="1" applyAlignment="1" applyProtection="1">
      <alignment vertical="center"/>
      <protection/>
    </xf>
    <xf numFmtId="0" fontId="3" fillId="0" borderId="10" xfId="0" applyFont="1" applyBorder="1" applyAlignment="1" applyProtection="1">
      <alignment horizontal="left" vertical="center"/>
      <protection/>
    </xf>
    <xf numFmtId="0" fontId="3" fillId="0" borderId="10" xfId="0" applyFont="1" applyBorder="1" applyAlignment="1" applyProtection="1">
      <alignment horizontal="center" vertical="center" wrapText="1"/>
      <protection/>
    </xf>
    <xf numFmtId="0" fontId="0" fillId="0" borderId="0" xfId="0" applyAlignment="1" applyProtection="1">
      <alignment/>
      <protection locked="0"/>
    </xf>
    <xf numFmtId="4" fontId="3" fillId="0" borderId="10" xfId="0" applyNumberFormat="1" applyFont="1" applyBorder="1" applyAlignment="1" applyProtection="1">
      <alignment vertical="center"/>
      <protection/>
    </xf>
    <xf numFmtId="4" fontId="0" fillId="0" borderId="0" xfId="0" applyNumberFormat="1" applyAlignment="1" applyProtection="1">
      <alignment/>
      <protection locked="0"/>
    </xf>
    <xf numFmtId="0" fontId="3" fillId="0" borderId="11" xfId="0" applyFont="1" applyBorder="1" applyAlignment="1" applyProtection="1">
      <alignment vertical="center"/>
      <protection/>
    </xf>
    <xf numFmtId="4" fontId="3" fillId="0" borderId="0" xfId="0" applyNumberFormat="1" applyFont="1" applyBorder="1" applyAlignment="1" applyProtection="1">
      <alignment vertical="center"/>
      <protection/>
    </xf>
    <xf numFmtId="0" fontId="3" fillId="0" borderId="0" xfId="0" applyFont="1" applyBorder="1" applyAlignment="1" applyProtection="1">
      <alignment vertical="center"/>
      <protection/>
    </xf>
    <xf numFmtId="49" fontId="2" fillId="0" borderId="0" xfId="0" applyNumberFormat="1" applyFont="1" applyBorder="1" applyAlignment="1" applyProtection="1">
      <alignment horizontal="center" vertical="center"/>
      <protection/>
    </xf>
    <xf numFmtId="0" fontId="7" fillId="0" borderId="0" xfId="0" applyFont="1" applyAlignment="1" applyProtection="1">
      <alignment/>
      <protection locked="0"/>
    </xf>
    <xf numFmtId="4" fontId="17" fillId="0" borderId="10" xfId="0" applyNumberFormat="1" applyFont="1" applyBorder="1" applyAlignment="1" applyProtection="1">
      <alignment vertical="center"/>
      <protection/>
    </xf>
    <xf numFmtId="0" fontId="0" fillId="0" borderId="10" xfId="0" applyBorder="1" applyAlignment="1" applyProtection="1">
      <alignment/>
      <protection locked="0"/>
    </xf>
    <xf numFmtId="0" fontId="0" fillId="0" borderId="0" xfId="0" applyFont="1" applyAlignment="1" applyProtection="1">
      <alignment/>
      <protection locked="0"/>
    </xf>
    <xf numFmtId="4" fontId="17" fillId="33" borderId="10" xfId="0" applyNumberFormat="1" applyFont="1" applyFill="1" applyBorder="1" applyAlignment="1" applyProtection="1">
      <alignment vertical="center"/>
      <protection/>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0" fillId="0" borderId="15" xfId="0" applyBorder="1" applyAlignment="1" applyProtection="1">
      <alignment/>
      <protection locked="0"/>
    </xf>
    <xf numFmtId="4" fontId="0" fillId="0" borderId="15" xfId="0" applyNumberFormat="1" applyBorder="1" applyAlignment="1" applyProtection="1">
      <alignment/>
      <protection locked="0"/>
    </xf>
    <xf numFmtId="0" fontId="0" fillId="0" borderId="0" xfId="0" applyBorder="1" applyAlignment="1" applyProtection="1">
      <alignment vertical="center"/>
      <protection/>
    </xf>
    <xf numFmtId="0" fontId="2" fillId="0" borderId="0" xfId="0" applyFont="1" applyBorder="1" applyAlignment="1" applyProtection="1">
      <alignment/>
      <protection/>
    </xf>
    <xf numFmtId="0" fontId="1" fillId="0" borderId="0" xfId="0" applyFont="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0" xfId="0" applyFont="1" applyBorder="1" applyAlignment="1" applyProtection="1">
      <alignment/>
      <protection locked="0"/>
    </xf>
    <xf numFmtId="0" fontId="4" fillId="0" borderId="10" xfId="0" applyFont="1" applyBorder="1" applyAlignment="1" applyProtection="1">
      <alignment vertical="center"/>
      <protection locked="0"/>
    </xf>
    <xf numFmtId="0" fontId="12" fillId="0" borderId="17" xfId="0" applyFont="1" applyBorder="1" applyAlignment="1" applyProtection="1">
      <alignment/>
      <protection locked="0"/>
    </xf>
    <xf numFmtId="4" fontId="13" fillId="0" borderId="19" xfId="0" applyNumberFormat="1" applyFont="1" applyBorder="1" applyAlignment="1" applyProtection="1">
      <alignment vertical="center"/>
      <protection locked="0"/>
    </xf>
    <xf numFmtId="3" fontId="13" fillId="0" borderId="20" xfId="0" applyNumberFormat="1" applyFont="1" applyBorder="1" applyAlignment="1" applyProtection="1">
      <alignment vertical="center"/>
      <protection/>
    </xf>
    <xf numFmtId="4" fontId="13" fillId="0" borderId="19" xfId="0" applyNumberFormat="1" applyFont="1" applyBorder="1" applyAlignment="1" applyProtection="1">
      <alignment vertical="center"/>
      <protection/>
    </xf>
    <xf numFmtId="3" fontId="14" fillId="0" borderId="19" xfId="0" applyNumberFormat="1" applyFont="1" applyBorder="1" applyAlignment="1" applyProtection="1">
      <alignment vertical="center"/>
      <protection/>
    </xf>
    <xf numFmtId="4" fontId="13" fillId="0" borderId="20" xfId="0" applyNumberFormat="1" applyFont="1" applyBorder="1" applyAlignment="1" applyProtection="1">
      <alignment vertical="center"/>
      <protection/>
    </xf>
    <xf numFmtId="4" fontId="14" fillId="0" borderId="19" xfId="0" applyNumberFormat="1" applyFont="1" applyBorder="1" applyAlignment="1" applyProtection="1">
      <alignment vertical="center"/>
      <protection/>
    </xf>
    <xf numFmtId="0" fontId="14" fillId="0" borderId="20" xfId="0" applyFont="1" applyBorder="1" applyAlignment="1" applyProtection="1">
      <alignment vertical="center"/>
      <protection/>
    </xf>
    <xf numFmtId="49" fontId="15" fillId="0" borderId="19" xfId="0" applyNumberFormat="1" applyFont="1" applyBorder="1" applyAlignment="1" applyProtection="1">
      <alignment horizontal="center" vertical="center"/>
      <protection/>
    </xf>
    <xf numFmtId="4" fontId="14" fillId="0" borderId="20" xfId="0" applyNumberFormat="1" applyFont="1" applyBorder="1" applyAlignment="1" applyProtection="1">
      <alignment vertical="center"/>
      <protection/>
    </xf>
    <xf numFmtId="0" fontId="14" fillId="0" borderId="10" xfId="0" applyFont="1" applyBorder="1" applyAlignment="1" applyProtection="1">
      <alignment horizontal="center" vertical="center" wrapText="1"/>
      <protection/>
    </xf>
    <xf numFmtId="0" fontId="14" fillId="0" borderId="10" xfId="0" applyFont="1" applyBorder="1" applyAlignment="1" applyProtection="1">
      <alignment horizontal="left" vertical="center"/>
      <protection/>
    </xf>
    <xf numFmtId="0" fontId="14" fillId="0" borderId="10" xfId="0" applyFont="1" applyBorder="1" applyAlignment="1" applyProtection="1">
      <alignment vertical="center"/>
      <protection/>
    </xf>
    <xf numFmtId="0" fontId="14" fillId="0" borderId="10" xfId="0" applyFont="1" applyBorder="1" applyAlignment="1" applyProtection="1">
      <alignment horizontal="right" vertical="center"/>
      <protection/>
    </xf>
    <xf numFmtId="0" fontId="15" fillId="0" borderId="19" xfId="0" applyFont="1" applyBorder="1" applyAlignment="1" applyProtection="1">
      <alignment vertical="center"/>
      <protection/>
    </xf>
    <xf numFmtId="0" fontId="14" fillId="0" borderId="0" xfId="0" applyFont="1" applyBorder="1" applyAlignment="1" applyProtection="1">
      <alignment vertical="center"/>
      <protection/>
    </xf>
    <xf numFmtId="4" fontId="14" fillId="0" borderId="0" xfId="0" applyNumberFormat="1" applyFont="1" applyBorder="1" applyAlignment="1" applyProtection="1">
      <alignment vertical="center"/>
      <protection/>
    </xf>
    <xf numFmtId="0" fontId="15" fillId="0" borderId="0" xfId="0" applyFont="1" applyBorder="1" applyAlignment="1" applyProtection="1">
      <alignment vertical="center"/>
      <protection/>
    </xf>
    <xf numFmtId="0" fontId="13" fillId="0" borderId="20" xfId="0" applyFont="1" applyBorder="1" applyAlignment="1" applyProtection="1">
      <alignment vertical="center"/>
      <protection/>
    </xf>
    <xf numFmtId="0" fontId="13" fillId="0" borderId="19" xfId="0" applyFont="1" applyBorder="1" applyAlignment="1" applyProtection="1">
      <alignment vertical="center"/>
      <protection/>
    </xf>
    <xf numFmtId="0" fontId="14" fillId="0" borderId="21" xfId="0" applyFont="1" applyBorder="1" applyAlignment="1" applyProtection="1">
      <alignment horizontal="right" vertical="center"/>
      <protection/>
    </xf>
    <xf numFmtId="4" fontId="14" fillId="0" borderId="22" xfId="0" applyNumberFormat="1" applyFont="1" applyBorder="1" applyAlignment="1" applyProtection="1">
      <alignment vertical="center"/>
      <protection/>
    </xf>
    <xf numFmtId="0" fontId="14" fillId="0" borderId="23" xfId="0" applyFont="1" applyBorder="1" applyAlignment="1" applyProtection="1">
      <alignment vertical="center"/>
      <protection/>
    </xf>
    <xf numFmtId="49" fontId="15" fillId="0" borderId="22" xfId="0" applyNumberFormat="1" applyFont="1" applyBorder="1" applyAlignment="1" applyProtection="1">
      <alignment horizontal="center" vertical="center"/>
      <protection/>
    </xf>
    <xf numFmtId="4" fontId="14" fillId="0" borderId="23" xfId="0" applyNumberFormat="1" applyFont="1" applyBorder="1" applyAlignment="1" applyProtection="1">
      <alignment vertical="center"/>
      <protection/>
    </xf>
    <xf numFmtId="49" fontId="15" fillId="0" borderId="0" xfId="0" applyNumberFormat="1" applyFont="1" applyBorder="1" applyAlignment="1" applyProtection="1">
      <alignment horizontal="center" vertical="center"/>
      <protection/>
    </xf>
    <xf numFmtId="4" fontId="14" fillId="0" borderId="10" xfId="0" applyNumberFormat="1" applyFont="1" applyBorder="1" applyAlignment="1" applyProtection="1">
      <alignment vertical="center"/>
      <protection/>
    </xf>
    <xf numFmtId="0" fontId="14" fillId="0" borderId="11" xfId="0" applyFont="1" applyBorder="1" applyAlignment="1" applyProtection="1">
      <alignment vertical="center"/>
      <protection/>
    </xf>
    <xf numFmtId="0" fontId="14" fillId="0" borderId="10" xfId="0" applyFont="1" applyBorder="1" applyAlignment="1" applyProtection="1">
      <alignment horizontal="center" vertical="center"/>
      <protection/>
    </xf>
    <xf numFmtId="0" fontId="14" fillId="0" borderId="10" xfId="0" applyFont="1" applyBorder="1" applyAlignment="1" applyProtection="1">
      <alignment vertical="center" wrapText="1"/>
      <protection/>
    </xf>
    <xf numFmtId="4" fontId="19" fillId="33" borderId="10" xfId="0" applyNumberFormat="1" applyFont="1" applyFill="1" applyBorder="1" applyAlignment="1" applyProtection="1">
      <alignment vertical="center"/>
      <protection/>
    </xf>
    <xf numFmtId="0" fontId="20" fillId="0" borderId="0" xfId="0" applyFont="1" applyBorder="1" applyAlignment="1" applyProtection="1">
      <alignment/>
      <protection/>
    </xf>
    <xf numFmtId="0" fontId="20" fillId="0" borderId="17" xfId="0" applyFont="1" applyBorder="1" applyAlignment="1" applyProtection="1">
      <alignment/>
      <protection locked="0"/>
    </xf>
    <xf numFmtId="4" fontId="14" fillId="0" borderId="19" xfId="0" applyNumberFormat="1" applyFont="1" applyBorder="1" applyAlignment="1" applyProtection="1">
      <alignment vertical="center"/>
      <protection/>
    </xf>
    <xf numFmtId="0" fontId="2" fillId="0" borderId="17" xfId="0" applyFont="1" applyBorder="1" applyAlignment="1" applyProtection="1">
      <alignment/>
      <protection/>
    </xf>
    <xf numFmtId="0" fontId="3" fillId="0" borderId="10" xfId="0" applyFont="1" applyBorder="1" applyAlignment="1" applyProtection="1">
      <alignment vertical="center"/>
      <protection locked="0"/>
    </xf>
    <xf numFmtId="0" fontId="23" fillId="0" borderId="17" xfId="0" applyFont="1" applyBorder="1" applyAlignment="1" applyProtection="1">
      <alignment/>
      <protection locked="0"/>
    </xf>
    <xf numFmtId="4" fontId="13" fillId="33" borderId="19" xfId="0" applyNumberFormat="1" applyFont="1" applyFill="1" applyBorder="1" applyAlignment="1" applyProtection="1">
      <alignment vertical="center"/>
      <protection locked="0"/>
    </xf>
    <xf numFmtId="4" fontId="13" fillId="34" borderId="20" xfId="0" applyNumberFormat="1" applyFont="1" applyFill="1" applyBorder="1" applyAlignment="1" applyProtection="1">
      <alignment vertical="center"/>
      <protection/>
    </xf>
    <xf numFmtId="4" fontId="26" fillId="34" borderId="10" xfId="0" applyNumberFormat="1" applyFont="1" applyFill="1" applyBorder="1" applyAlignment="1" applyProtection="1">
      <alignment vertical="center"/>
      <protection/>
    </xf>
    <xf numFmtId="4" fontId="13" fillId="34" borderId="19" xfId="0" applyNumberFormat="1" applyFont="1" applyFill="1" applyBorder="1" applyAlignment="1" applyProtection="1">
      <alignment vertical="center"/>
      <protection locked="0"/>
    </xf>
    <xf numFmtId="4" fontId="14" fillId="34" borderId="10" xfId="0" applyNumberFormat="1" applyFont="1" applyFill="1" applyBorder="1" applyAlignment="1" applyProtection="1">
      <alignment vertical="center"/>
      <protection/>
    </xf>
    <xf numFmtId="4" fontId="13" fillId="34" borderId="19" xfId="0" applyNumberFormat="1" applyFont="1" applyFill="1" applyBorder="1" applyAlignment="1" applyProtection="1">
      <alignment vertical="center"/>
      <protection/>
    </xf>
    <xf numFmtId="0" fontId="14" fillId="35" borderId="19" xfId="0" applyFont="1" applyFill="1" applyBorder="1" applyAlignment="1" applyProtection="1">
      <alignment horizontal="right" vertical="center"/>
      <protection/>
    </xf>
    <xf numFmtId="4" fontId="14" fillId="35" borderId="24" xfId="0" applyNumberFormat="1" applyFont="1" applyFill="1" applyBorder="1" applyAlignment="1" applyProtection="1">
      <alignment vertical="center"/>
      <protection/>
    </xf>
    <xf numFmtId="0" fontId="14" fillId="35" borderId="24" xfId="0" applyFont="1" applyFill="1" applyBorder="1" applyAlignment="1" applyProtection="1">
      <alignment vertical="center"/>
      <protection/>
    </xf>
    <xf numFmtId="49" fontId="15" fillId="35" borderId="24" xfId="0" applyNumberFormat="1" applyFont="1" applyFill="1" applyBorder="1" applyAlignment="1" applyProtection="1">
      <alignment horizontal="center" vertical="center"/>
      <protection/>
    </xf>
    <xf numFmtId="4" fontId="14" fillId="35" borderId="20" xfId="0" applyNumberFormat="1" applyFont="1" applyFill="1" applyBorder="1" applyAlignment="1" applyProtection="1">
      <alignment vertical="center"/>
      <protection/>
    </xf>
    <xf numFmtId="0" fontId="3" fillId="35" borderId="19" xfId="0" applyFont="1" applyFill="1" applyBorder="1" applyAlignment="1" applyProtection="1">
      <alignment horizontal="right" vertical="center"/>
      <protection/>
    </xf>
    <xf numFmtId="4" fontId="3" fillId="35" borderId="24" xfId="0" applyNumberFormat="1" applyFont="1" applyFill="1" applyBorder="1" applyAlignment="1" applyProtection="1">
      <alignment vertical="center"/>
      <protection/>
    </xf>
    <xf numFmtId="0" fontId="3" fillId="35" borderId="24" xfId="0" applyFont="1" applyFill="1" applyBorder="1" applyAlignment="1" applyProtection="1">
      <alignment vertical="center"/>
      <protection/>
    </xf>
    <xf numFmtId="49" fontId="2" fillId="35" borderId="24" xfId="0" applyNumberFormat="1" applyFont="1" applyFill="1" applyBorder="1" applyAlignment="1" applyProtection="1">
      <alignment horizontal="center" vertical="center"/>
      <protection/>
    </xf>
    <xf numFmtId="4" fontId="3" fillId="35" borderId="20" xfId="0" applyNumberFormat="1" applyFont="1" applyFill="1" applyBorder="1" applyAlignment="1" applyProtection="1">
      <alignment vertical="center"/>
      <protection/>
    </xf>
    <xf numFmtId="0" fontId="14" fillId="35" borderId="25" xfId="0" applyFont="1" applyFill="1" applyBorder="1" applyAlignment="1" applyProtection="1">
      <alignment vertical="center"/>
      <protection/>
    </xf>
    <xf numFmtId="0" fontId="14" fillId="35" borderId="0" xfId="0" applyFont="1" applyFill="1" applyBorder="1" applyAlignment="1" applyProtection="1">
      <alignment vertical="center"/>
      <protection/>
    </xf>
    <xf numFmtId="0" fontId="28" fillId="0" borderId="10" xfId="0" applyFont="1" applyBorder="1" applyAlignment="1">
      <alignment horizontal="left" vertical="center"/>
    </xf>
    <xf numFmtId="0" fontId="27" fillId="0" borderId="10" xfId="0" applyFont="1" applyBorder="1" applyAlignment="1">
      <alignment horizontal="left" vertical="center"/>
    </xf>
    <xf numFmtId="0" fontId="0" fillId="0" borderId="2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4" xfId="0" applyFont="1" applyBorder="1" applyAlignment="1" applyProtection="1">
      <alignment/>
      <protection locked="0"/>
    </xf>
    <xf numFmtId="0" fontId="0" fillId="0" borderId="14" xfId="0" applyFont="1" applyBorder="1" applyAlignment="1" applyProtection="1">
      <alignment vertical="center"/>
      <protection locked="0"/>
    </xf>
    <xf numFmtId="0" fontId="0" fillId="0" borderId="16" xfId="0" applyFont="1" applyBorder="1" applyAlignment="1" applyProtection="1">
      <alignment/>
      <protection locked="0"/>
    </xf>
    <xf numFmtId="0" fontId="0" fillId="0" borderId="16" xfId="0" applyFont="1" applyBorder="1" applyAlignment="1" applyProtection="1">
      <alignment vertical="center"/>
      <protection locked="0"/>
    </xf>
    <xf numFmtId="0" fontId="0" fillId="0" borderId="18" xfId="0" applyFont="1" applyBorder="1" applyAlignment="1" applyProtection="1">
      <alignment/>
      <protection locked="0"/>
    </xf>
    <xf numFmtId="0" fontId="0" fillId="0" borderId="0" xfId="0" applyAlignment="1" applyProtection="1">
      <alignment vertical="center"/>
      <protection locked="0"/>
    </xf>
    <xf numFmtId="0" fontId="0" fillId="0" borderId="0" xfId="0" applyAlignment="1" applyProtection="1">
      <alignment/>
      <protection locked="0"/>
    </xf>
    <xf numFmtId="0" fontId="0" fillId="0" borderId="28" xfId="0" applyFont="1" applyBorder="1" applyAlignment="1" applyProtection="1">
      <alignment horizontal="left" vertical="center"/>
      <protection locked="0"/>
    </xf>
    <xf numFmtId="4" fontId="13" fillId="0" borderId="29" xfId="0" applyNumberFormat="1" applyFont="1" applyBorder="1" applyAlignment="1" applyProtection="1">
      <alignment vertical="center"/>
      <protection/>
    </xf>
    <xf numFmtId="4" fontId="13" fillId="34" borderId="29" xfId="0" applyNumberFormat="1" applyFont="1" applyFill="1" applyBorder="1" applyAlignment="1" applyProtection="1">
      <alignment vertical="center"/>
      <protection/>
    </xf>
    <xf numFmtId="4" fontId="14" fillId="0" borderId="29" xfId="0" applyNumberFormat="1" applyFont="1" applyBorder="1" applyAlignment="1" applyProtection="1">
      <alignment vertical="center"/>
      <protection/>
    </xf>
    <xf numFmtId="4" fontId="14" fillId="0" borderId="15" xfId="0" applyNumberFormat="1" applyFont="1" applyBorder="1" applyAlignment="1" applyProtection="1">
      <alignment vertical="center"/>
      <protection/>
    </xf>
    <xf numFmtId="0" fontId="14" fillId="35" borderId="15" xfId="0" applyFont="1" applyFill="1" applyBorder="1" applyAlignment="1" applyProtection="1">
      <alignment vertical="center"/>
      <protection/>
    </xf>
    <xf numFmtId="0" fontId="14" fillId="0" borderId="30" xfId="0" applyFont="1" applyBorder="1" applyAlignment="1" applyProtection="1">
      <alignment vertical="center"/>
      <protection/>
    </xf>
    <xf numFmtId="4" fontId="17" fillId="33" borderId="31" xfId="0" applyNumberFormat="1" applyFont="1" applyFill="1" applyBorder="1" applyAlignment="1" applyProtection="1">
      <alignment vertical="center"/>
      <protection/>
    </xf>
    <xf numFmtId="14" fontId="0" fillId="0" borderId="32" xfId="0" applyNumberFormat="1" applyBorder="1" applyAlignment="1" applyProtection="1">
      <alignment horizontal="left" vertical="center"/>
      <protection locked="0"/>
    </xf>
    <xf numFmtId="0" fontId="0" fillId="0" borderId="33" xfId="0" applyBorder="1" applyAlignment="1" applyProtection="1">
      <alignment horizontal="left"/>
      <protection locked="0"/>
    </xf>
    <xf numFmtId="0" fontId="3" fillId="0" borderId="21"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1" fillId="0" borderId="0" xfId="0" applyFont="1" applyBorder="1" applyAlignment="1" applyProtection="1">
      <alignment horizontal="center"/>
      <protection locked="0"/>
    </xf>
    <xf numFmtId="0" fontId="0" fillId="0" borderId="17" xfId="0" applyBorder="1" applyAlignment="1" applyProtection="1">
      <alignment horizontal="center"/>
      <protection locked="0"/>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34" borderId="19" xfId="0" applyFont="1" applyFill="1" applyBorder="1" applyAlignment="1" applyProtection="1">
      <alignment horizontal="center" vertical="center"/>
      <protection/>
    </xf>
    <xf numFmtId="0" fontId="2" fillId="34" borderId="24" xfId="0" applyFont="1" applyFill="1" applyBorder="1" applyAlignment="1" applyProtection="1">
      <alignment horizontal="center" vertical="center"/>
      <protection/>
    </xf>
    <xf numFmtId="0" fontId="2" fillId="34" borderId="20" xfId="0" applyFont="1" applyFill="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2" fontId="18" fillId="33" borderId="22" xfId="0" applyNumberFormat="1" applyFont="1" applyFill="1" applyBorder="1" applyAlignment="1" applyProtection="1">
      <alignment horizontal="center" vertical="top" wrapText="1"/>
      <protection/>
    </xf>
    <xf numFmtId="2" fontId="18" fillId="33" borderId="35" xfId="0" applyNumberFormat="1" applyFont="1" applyFill="1" applyBorder="1" applyAlignment="1" applyProtection="1">
      <alignment horizontal="center" vertical="top" wrapText="1"/>
      <protection/>
    </xf>
    <xf numFmtId="2" fontId="18" fillId="33" borderId="23" xfId="0" applyNumberFormat="1" applyFont="1" applyFill="1" applyBorder="1" applyAlignment="1" applyProtection="1">
      <alignment horizontal="center" vertical="top" wrapText="1"/>
      <protection/>
    </xf>
    <xf numFmtId="2" fontId="18" fillId="33" borderId="36" xfId="0" applyNumberFormat="1" applyFont="1" applyFill="1" applyBorder="1" applyAlignment="1" applyProtection="1">
      <alignment horizontal="center" vertical="top" wrapText="1"/>
      <protection/>
    </xf>
    <xf numFmtId="2" fontId="18" fillId="33" borderId="11" xfId="0" applyNumberFormat="1" applyFont="1" applyFill="1" applyBorder="1" applyAlignment="1" applyProtection="1">
      <alignment horizontal="center" vertical="top" wrapText="1"/>
      <protection/>
    </xf>
    <xf numFmtId="2" fontId="18" fillId="33" borderId="37" xfId="0" applyNumberFormat="1" applyFont="1" applyFill="1" applyBorder="1" applyAlignment="1" applyProtection="1">
      <alignment horizontal="center" vertical="top" wrapText="1"/>
      <protection/>
    </xf>
    <xf numFmtId="0" fontId="16" fillId="0" borderId="0" xfId="0" applyFont="1" applyBorder="1" applyAlignment="1" applyProtection="1">
      <alignment horizontal="center" vertical="center"/>
      <protection/>
    </xf>
    <xf numFmtId="0" fontId="14" fillId="0" borderId="19" xfId="0" applyFont="1" applyBorder="1" applyAlignment="1" applyProtection="1">
      <alignment horizontal="center" vertical="center"/>
      <protection/>
    </xf>
    <xf numFmtId="0" fontId="14" fillId="0" borderId="24" xfId="0" applyFont="1" applyBorder="1" applyAlignment="1" applyProtection="1">
      <alignment horizontal="center" vertical="center"/>
      <protection/>
    </xf>
    <xf numFmtId="0" fontId="14" fillId="0" borderId="20" xfId="0" applyFont="1" applyBorder="1" applyAlignment="1" applyProtection="1">
      <alignment horizontal="center" vertical="center"/>
      <protection/>
    </xf>
    <xf numFmtId="0" fontId="20" fillId="33" borderId="19" xfId="0" applyFont="1" applyFill="1" applyBorder="1" applyAlignment="1" applyProtection="1">
      <alignment horizontal="right" vertical="center"/>
      <protection/>
    </xf>
    <xf numFmtId="0" fontId="20" fillId="33" borderId="24" xfId="0" applyFont="1" applyFill="1" applyBorder="1" applyAlignment="1" applyProtection="1">
      <alignment horizontal="right" vertical="center"/>
      <protection/>
    </xf>
    <xf numFmtId="0" fontId="20" fillId="33" borderId="20" xfId="0" applyFont="1" applyFill="1" applyBorder="1" applyAlignment="1" applyProtection="1">
      <alignment horizontal="right" vertical="center"/>
      <protection/>
    </xf>
    <xf numFmtId="0" fontId="14"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4" fillId="0" borderId="22" xfId="0" applyFont="1" applyBorder="1" applyAlignment="1" applyProtection="1">
      <alignment horizontal="left" wrapText="1"/>
      <protection locked="0"/>
    </xf>
    <xf numFmtId="0" fontId="4" fillId="0" borderId="35" xfId="0" applyFont="1" applyBorder="1" applyAlignment="1" applyProtection="1">
      <alignment horizontal="left" wrapText="1"/>
      <protection locked="0"/>
    </xf>
    <xf numFmtId="0" fontId="4" fillId="0" borderId="23" xfId="0" applyFont="1" applyBorder="1" applyAlignment="1" applyProtection="1">
      <alignment horizontal="left" wrapText="1"/>
      <protection locked="0"/>
    </xf>
    <xf numFmtId="0" fontId="4" fillId="0" borderId="36" xfId="0" applyFont="1" applyBorder="1" applyAlignment="1" applyProtection="1">
      <alignment horizontal="left" wrapText="1"/>
      <protection locked="0"/>
    </xf>
    <xf numFmtId="0" fontId="4" fillId="0" borderId="11" xfId="0" applyFont="1" applyBorder="1" applyAlignment="1" applyProtection="1">
      <alignment horizontal="left" wrapText="1"/>
      <protection locked="0"/>
    </xf>
    <xf numFmtId="0" fontId="4" fillId="0" borderId="37" xfId="0" applyFont="1" applyBorder="1" applyAlignment="1" applyProtection="1">
      <alignment horizontal="left" wrapText="1"/>
      <protection locked="0"/>
    </xf>
    <xf numFmtId="0" fontId="14" fillId="0" borderId="0" xfId="0" applyFont="1" applyBorder="1" applyAlignment="1" applyProtection="1">
      <alignment horizontal="left" vertical="center"/>
      <protection/>
    </xf>
    <xf numFmtId="0" fontId="22" fillId="0" borderId="19"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0" xfId="0" applyFont="1" applyBorder="1" applyAlignment="1" applyProtection="1">
      <alignment horizontal="center" vertical="center"/>
      <protection/>
    </xf>
    <xf numFmtId="4" fontId="8" fillId="33" borderId="19" xfId="0" applyNumberFormat="1" applyFont="1" applyFill="1" applyBorder="1" applyAlignment="1" applyProtection="1">
      <alignment horizontal="center" vertical="center"/>
      <protection locked="0"/>
    </xf>
    <xf numFmtId="0" fontId="8" fillId="33" borderId="2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xf>
    <xf numFmtId="0" fontId="14" fillId="0" borderId="0" xfId="0" applyFont="1" applyBorder="1" applyAlignment="1" applyProtection="1">
      <alignment horizontal="center" vertical="center"/>
      <protection/>
    </xf>
    <xf numFmtId="0" fontId="5" fillId="0" borderId="10" xfId="0" applyFont="1" applyBorder="1" applyAlignment="1" applyProtection="1">
      <alignment horizontal="left" vertical="center"/>
      <protection locked="0"/>
    </xf>
    <xf numFmtId="0" fontId="4" fillId="0" borderId="10" xfId="0" applyFont="1" applyBorder="1" applyAlignment="1" applyProtection="1">
      <alignment horizontal="left"/>
      <protection locked="0"/>
    </xf>
    <xf numFmtId="0" fontId="25" fillId="34" borderId="19" xfId="0" applyFont="1" applyFill="1" applyBorder="1" applyAlignment="1" applyProtection="1">
      <alignment horizontal="center" vertical="center"/>
      <protection locked="0"/>
    </xf>
    <xf numFmtId="0" fontId="25" fillId="34" borderId="20" xfId="0" applyFont="1" applyFill="1" applyBorder="1" applyAlignment="1" applyProtection="1">
      <alignment horizontal="center" vertical="center"/>
      <protection locked="0"/>
    </xf>
    <xf numFmtId="0" fontId="4" fillId="0" borderId="10" xfId="0" applyFont="1" applyBorder="1" applyAlignment="1" applyProtection="1">
      <alignment horizontal="center"/>
      <protection locked="0"/>
    </xf>
    <xf numFmtId="0" fontId="11" fillId="0" borderId="17" xfId="0" applyFont="1" applyBorder="1" applyAlignment="1" applyProtection="1">
      <alignment horizontal="center" vertical="center"/>
      <protection/>
    </xf>
    <xf numFmtId="0" fontId="0" fillId="0" borderId="38" xfId="0" applyBorder="1" applyAlignment="1" applyProtection="1">
      <alignment horizontal="center" vertical="center"/>
      <protection/>
    </xf>
    <xf numFmtId="0" fontId="4" fillId="0" borderId="19"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11" fillId="34" borderId="19" xfId="0" applyFont="1" applyFill="1" applyBorder="1" applyAlignment="1" applyProtection="1">
      <alignment horizontal="center"/>
      <protection locked="0"/>
    </xf>
    <xf numFmtId="0" fontId="11" fillId="34" borderId="24" xfId="0" applyFont="1" applyFill="1" applyBorder="1" applyAlignment="1" applyProtection="1">
      <alignment horizontal="center"/>
      <protection locked="0"/>
    </xf>
    <xf numFmtId="0" fontId="11" fillId="34" borderId="20" xfId="0" applyFont="1" applyFill="1" applyBorder="1" applyAlignment="1" applyProtection="1">
      <alignment horizont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8" xfId="0" applyBorder="1" applyAlignment="1" applyProtection="1">
      <alignment horizontal="center"/>
      <protection locked="0"/>
    </xf>
    <xf numFmtId="0" fontId="12" fillId="0" borderId="12" xfId="0" applyFont="1" applyBorder="1" applyAlignment="1" applyProtection="1">
      <alignment horizontal="center"/>
      <protection locked="0"/>
    </xf>
    <xf numFmtId="0" fontId="12" fillId="0" borderId="42"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0" fillId="0" borderId="43"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14" fontId="0" fillId="0" borderId="25" xfId="0" applyNumberForma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18" fillId="33" borderId="19" xfId="0" applyFont="1" applyFill="1" applyBorder="1" applyAlignment="1" applyProtection="1">
      <alignment horizontal="center" vertical="center" wrapText="1"/>
      <protection/>
    </xf>
    <xf numFmtId="0" fontId="18" fillId="33" borderId="24" xfId="0" applyFont="1" applyFill="1" applyBorder="1" applyAlignment="1" applyProtection="1">
      <alignment horizontal="center" vertical="center" wrapText="1"/>
      <protection/>
    </xf>
    <xf numFmtId="0" fontId="18" fillId="33" borderId="20" xfId="0" applyFont="1" applyFill="1" applyBorder="1" applyAlignment="1" applyProtection="1">
      <alignment horizontal="center" vertical="center" wrapText="1"/>
      <protection/>
    </xf>
    <xf numFmtId="0" fontId="4" fillId="0" borderId="22"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8" fillId="34" borderId="19" xfId="0" applyFont="1" applyFill="1" applyBorder="1" applyAlignment="1" applyProtection="1">
      <alignment horizontal="center" vertical="center"/>
      <protection locked="0"/>
    </xf>
    <xf numFmtId="0" fontId="8" fillId="34" borderId="20" xfId="0" applyFont="1" applyFill="1"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11" fillId="34" borderId="19" xfId="0" applyFont="1" applyFill="1" applyBorder="1" applyAlignment="1" applyProtection="1">
      <alignment horizontal="center" vertical="center"/>
      <protection locked="0"/>
    </xf>
    <xf numFmtId="0" fontId="11" fillId="34" borderId="24" xfId="0" applyFont="1" applyFill="1" applyBorder="1" applyAlignment="1" applyProtection="1">
      <alignment horizontal="center" vertical="center"/>
      <protection locked="0"/>
    </xf>
    <xf numFmtId="0" fontId="11" fillId="34" borderId="20" xfId="0" applyFont="1" applyFill="1" applyBorder="1" applyAlignment="1" applyProtection="1">
      <alignment horizontal="center" vertical="center"/>
      <protection locked="0"/>
    </xf>
    <xf numFmtId="0" fontId="0" fillId="0" borderId="25" xfId="0" applyBorder="1" applyAlignment="1" applyProtection="1">
      <alignment horizontal="center"/>
      <protection locked="0"/>
    </xf>
    <xf numFmtId="0" fontId="0" fillId="0" borderId="0" xfId="0" applyBorder="1" applyAlignment="1" applyProtection="1">
      <alignment horizontal="center"/>
      <protection locked="0"/>
    </xf>
    <xf numFmtId="0" fontId="4" fillId="0" borderId="19"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34" borderId="10" xfId="0" applyFont="1" applyFill="1" applyBorder="1" applyAlignment="1" applyProtection="1">
      <alignment horizontal="center" vertical="center"/>
      <protection locked="0"/>
    </xf>
    <xf numFmtId="0" fontId="0" fillId="0" borderId="42" xfId="0" applyBorder="1" applyAlignment="1" applyProtection="1">
      <alignment horizontal="center"/>
      <protection locked="0"/>
    </xf>
    <xf numFmtId="0" fontId="0" fillId="0" borderId="13" xfId="0" applyFont="1" applyBorder="1" applyAlignment="1" applyProtection="1">
      <alignment horizontal="center" vertical="center"/>
      <protection locked="0"/>
    </xf>
    <xf numFmtId="0" fontId="0" fillId="0" borderId="44" xfId="0" applyBorder="1" applyAlignment="1" applyProtection="1">
      <alignment horizontal="center"/>
      <protection locked="0"/>
    </xf>
    <xf numFmtId="0" fontId="3" fillId="0" borderId="10" xfId="0" applyFont="1" applyBorder="1" applyAlignment="1" applyProtection="1">
      <alignment horizontal="center" vertical="center" wrapText="1"/>
      <protection/>
    </xf>
    <xf numFmtId="4" fontId="3" fillId="0" borderId="19" xfId="0" applyNumberFormat="1"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25"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14" fillId="0" borderId="31" xfId="0" applyFont="1" applyBorder="1" applyAlignment="1" applyProtection="1">
      <alignment horizontal="center" vertical="center" wrapText="1"/>
      <protection/>
    </xf>
    <xf numFmtId="0" fontId="14" fillId="0" borderId="25" xfId="0" applyFont="1" applyBorder="1" applyAlignment="1" applyProtection="1">
      <alignment horizontal="left" vertical="center"/>
      <protection/>
    </xf>
    <xf numFmtId="0" fontId="14" fillId="0" borderId="15" xfId="0" applyFont="1" applyBorder="1" applyAlignment="1" applyProtection="1">
      <alignment horizontal="left" vertical="center"/>
      <protection/>
    </xf>
    <xf numFmtId="0" fontId="14" fillId="0" borderId="25"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5" fillId="34" borderId="19" xfId="0" applyFont="1" applyFill="1" applyBorder="1" applyAlignment="1" applyProtection="1">
      <alignment horizontal="center" vertical="center"/>
      <protection locked="0"/>
    </xf>
    <xf numFmtId="0" fontId="5" fillId="34" borderId="20" xfId="0" applyFont="1" applyFill="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14" fontId="4" fillId="0" borderId="21" xfId="0" applyNumberFormat="1"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4" fontId="13" fillId="0" borderId="19" xfId="0" applyNumberFormat="1" applyFont="1" applyBorder="1" applyAlignment="1" applyProtection="1">
      <alignment horizontal="right" vertical="center"/>
      <protection/>
    </xf>
    <xf numFmtId="4" fontId="13" fillId="0" borderId="29" xfId="0" applyNumberFormat="1" applyFont="1" applyBorder="1" applyAlignment="1" applyProtection="1">
      <alignment horizontal="right" vertical="center"/>
      <protection/>
    </xf>
    <xf numFmtId="0" fontId="11" fillId="0" borderId="17"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3" fillId="0" borderId="31" xfId="0" applyFont="1" applyBorder="1" applyAlignment="1" applyProtection="1">
      <alignment horizontal="center" vertical="center" wrapText="1"/>
      <protection/>
    </xf>
    <xf numFmtId="0" fontId="11" fillId="0" borderId="10"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4" fillId="0" borderId="19"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3" fillId="0" borderId="22"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0" fillId="0" borderId="47" xfId="0" applyBorder="1" applyAlignment="1" applyProtection="1">
      <alignment horizontal="center" vertical="center"/>
      <protection/>
    </xf>
    <xf numFmtId="0" fontId="1" fillId="0" borderId="0" xfId="0" applyFont="1" applyBorder="1" applyAlignment="1" applyProtection="1">
      <alignment horizontal="left"/>
      <protection locked="0"/>
    </xf>
    <xf numFmtId="14" fontId="1" fillId="0" borderId="0" xfId="0" applyNumberFormat="1" applyFont="1" applyBorder="1" applyAlignment="1" applyProtection="1">
      <alignment horizontal="left"/>
      <protection locked="0"/>
    </xf>
    <xf numFmtId="4" fontId="13" fillId="34" borderId="19" xfId="0" applyNumberFormat="1" applyFont="1" applyFill="1" applyBorder="1" applyAlignment="1" applyProtection="1">
      <alignment horizontal="right" vertical="center"/>
      <protection/>
    </xf>
    <xf numFmtId="4" fontId="13" fillId="34" borderId="29" xfId="0" applyNumberFormat="1" applyFont="1" applyFill="1" applyBorder="1" applyAlignment="1" applyProtection="1">
      <alignment horizontal="right" vertical="center"/>
      <protection/>
    </xf>
    <xf numFmtId="0" fontId="0" fillId="0" borderId="0" xfId="0" applyAlignment="1" applyProtection="1">
      <alignment vertical="center" wrapText="1" readingOrder="1"/>
      <protection locked="0"/>
    </xf>
    <xf numFmtId="0" fontId="1" fillId="0" borderId="0"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5" xfId="0" applyFont="1" applyBorder="1" applyAlignment="1" applyProtection="1">
      <alignment horizontal="left"/>
      <protection locked="0"/>
    </xf>
    <xf numFmtId="0" fontId="18" fillId="33" borderId="29" xfId="0" applyFont="1" applyFill="1" applyBorder="1" applyAlignment="1" applyProtection="1">
      <alignment horizontal="center" vertical="center" wrapText="1"/>
      <protection/>
    </xf>
    <xf numFmtId="0" fontId="2" fillId="34" borderId="29" xfId="0" applyFont="1" applyFill="1" applyBorder="1" applyAlignment="1" applyProtection="1">
      <alignment horizontal="center" vertical="center"/>
      <protection/>
    </xf>
    <xf numFmtId="0" fontId="14" fillId="0" borderId="36"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37" xfId="0" applyFont="1" applyBorder="1" applyAlignment="1" applyProtection="1">
      <alignment horizontal="center" vertical="center"/>
      <protection/>
    </xf>
    <xf numFmtId="4" fontId="13" fillId="0" borderId="20" xfId="0" applyNumberFormat="1" applyFont="1" applyBorder="1" applyAlignment="1" applyProtection="1">
      <alignment horizontal="right" vertical="center"/>
      <protection/>
    </xf>
    <xf numFmtId="4" fontId="13" fillId="33" borderId="19" xfId="0" applyNumberFormat="1" applyFont="1" applyFill="1" applyBorder="1" applyAlignment="1" applyProtection="1">
      <alignment horizontal="right" vertical="center"/>
      <protection/>
    </xf>
    <xf numFmtId="4" fontId="13" fillId="33" borderId="20" xfId="0" applyNumberFormat="1" applyFont="1" applyFill="1" applyBorder="1" applyAlignment="1" applyProtection="1">
      <alignment horizontal="right" vertical="center"/>
      <protection/>
    </xf>
    <xf numFmtId="4" fontId="5" fillId="33" borderId="19" xfId="0" applyNumberFormat="1"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xf>
    <xf numFmtId="0" fontId="4" fillId="0" borderId="20" xfId="0" applyFont="1" applyBorder="1" applyAlignment="1" applyProtection="1">
      <alignment horizontal="center" vertical="center"/>
      <protection locked="0"/>
    </xf>
    <xf numFmtId="0" fontId="0" fillId="0" borderId="12" xfId="0" applyFont="1" applyBorder="1" applyAlignment="1" applyProtection="1">
      <alignment horizontal="center"/>
      <protection locked="0"/>
    </xf>
    <xf numFmtId="0" fontId="0" fillId="0" borderId="4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0" xfId="0" applyBorder="1" applyAlignment="1" applyProtection="1">
      <alignment horizontal="center" vertical="center"/>
      <protection/>
    </xf>
    <xf numFmtId="4" fontId="13" fillId="34" borderId="20" xfId="0" applyNumberFormat="1" applyFont="1" applyFill="1" applyBorder="1" applyAlignment="1" applyProtection="1">
      <alignment horizontal="right" vertical="center"/>
      <protection/>
    </xf>
    <xf numFmtId="0" fontId="18" fillId="0" borderId="19" xfId="0" applyFont="1" applyBorder="1" applyAlignment="1" applyProtection="1">
      <alignment horizontal="center" vertical="center" wrapText="1"/>
      <protection/>
    </xf>
    <xf numFmtId="0" fontId="18" fillId="0" borderId="24"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4" fontId="14" fillId="0" borderId="19" xfId="0" applyNumberFormat="1" applyFont="1" applyBorder="1" applyAlignment="1" applyProtection="1">
      <alignment horizontal="center" vertical="center"/>
      <protection/>
    </xf>
    <xf numFmtId="4" fontId="14" fillId="0" borderId="20" xfId="0" applyNumberFormat="1" applyFont="1" applyBorder="1" applyAlignment="1" applyProtection="1">
      <alignment horizontal="center" vertical="center"/>
      <protection/>
    </xf>
    <xf numFmtId="0" fontId="18" fillId="33" borderId="19" xfId="0" applyFont="1" applyFill="1" applyBorder="1" applyAlignment="1" applyProtection="1">
      <alignment horizontal="right" vertical="center"/>
      <protection/>
    </xf>
    <xf numFmtId="0" fontId="18" fillId="33" borderId="24" xfId="0" applyFont="1" applyFill="1" applyBorder="1" applyAlignment="1" applyProtection="1">
      <alignment horizontal="right" vertical="center"/>
      <protection/>
    </xf>
    <xf numFmtId="0" fontId="18" fillId="33" borderId="20" xfId="0" applyFont="1" applyFill="1" applyBorder="1" applyAlignment="1" applyProtection="1">
      <alignment horizontal="right" vertical="center"/>
      <protection/>
    </xf>
    <xf numFmtId="0" fontId="0" fillId="0" borderId="0" xfId="0" applyAlignment="1" applyProtection="1">
      <alignment horizontal="left" vertical="center" wrapText="1" readingOrder="1"/>
      <protection locked="0"/>
    </xf>
    <xf numFmtId="0" fontId="18" fillId="33" borderId="35" xfId="0" applyFont="1" applyFill="1" applyBorder="1" applyAlignment="1" applyProtection="1">
      <alignment horizontal="center" vertical="center" wrapText="1"/>
      <protection/>
    </xf>
    <xf numFmtId="0" fontId="18" fillId="33" borderId="23" xfId="0" applyFont="1" applyFill="1" applyBorder="1" applyAlignment="1" applyProtection="1">
      <alignment horizontal="center" vertical="center" wrapText="1"/>
      <protection/>
    </xf>
    <xf numFmtId="0" fontId="24" fillId="34" borderId="19" xfId="0" applyFont="1" applyFill="1" applyBorder="1" applyAlignment="1" applyProtection="1">
      <alignment horizontal="center" vertical="center"/>
      <protection/>
    </xf>
    <xf numFmtId="0" fontId="24" fillId="34" borderId="24" xfId="0" applyFont="1" applyFill="1" applyBorder="1" applyAlignment="1" applyProtection="1">
      <alignment horizontal="center" vertical="center"/>
      <protection/>
    </xf>
    <xf numFmtId="0" fontId="24" fillId="34" borderId="2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0" fontId="3" fillId="0" borderId="22"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37" xfId="0" applyFont="1" applyBorder="1" applyAlignment="1" applyProtection="1">
      <alignment horizontal="center" vertical="center"/>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1190625</xdr:colOff>
      <xdr:row>2</xdr:row>
      <xdr:rowOff>247650</xdr:rowOff>
    </xdr:to>
    <xdr:pic>
      <xdr:nvPicPr>
        <xdr:cNvPr id="1" name="Resim 1"/>
        <xdr:cNvPicPr preferRelativeResize="1">
          <a:picLocks noChangeAspect="1"/>
        </xdr:cNvPicPr>
      </xdr:nvPicPr>
      <xdr:blipFill>
        <a:blip r:embed="rId1"/>
        <a:stretch>
          <a:fillRect/>
        </a:stretch>
      </xdr:blipFill>
      <xdr:spPr>
        <a:xfrm>
          <a:off x="266700" y="66675"/>
          <a:ext cx="12573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0</xdr:rowOff>
    </xdr:from>
    <xdr:to>
      <xdr:col>2</xdr:col>
      <xdr:colOff>1190625</xdr:colOff>
      <xdr:row>2</xdr:row>
      <xdr:rowOff>285750</xdr:rowOff>
    </xdr:to>
    <xdr:pic>
      <xdr:nvPicPr>
        <xdr:cNvPr id="1" name="Resim 1"/>
        <xdr:cNvPicPr preferRelativeResize="1">
          <a:picLocks noChangeAspect="1"/>
        </xdr:cNvPicPr>
      </xdr:nvPicPr>
      <xdr:blipFill>
        <a:blip r:embed="rId1"/>
        <a:stretch>
          <a:fillRect/>
        </a:stretch>
      </xdr:blipFill>
      <xdr:spPr>
        <a:xfrm>
          <a:off x="342900" y="0"/>
          <a:ext cx="11811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57150</xdr:rowOff>
    </xdr:from>
    <xdr:to>
      <xdr:col>2</xdr:col>
      <xdr:colOff>1228725</xdr:colOff>
      <xdr:row>2</xdr:row>
      <xdr:rowOff>266700</xdr:rowOff>
    </xdr:to>
    <xdr:pic>
      <xdr:nvPicPr>
        <xdr:cNvPr id="1" name="Resim 1"/>
        <xdr:cNvPicPr preferRelativeResize="1">
          <a:picLocks noChangeAspect="1"/>
        </xdr:cNvPicPr>
      </xdr:nvPicPr>
      <xdr:blipFill>
        <a:blip r:embed="rId1"/>
        <a:stretch>
          <a:fillRect/>
        </a:stretch>
      </xdr:blipFill>
      <xdr:spPr>
        <a:xfrm>
          <a:off x="361950" y="57150"/>
          <a:ext cx="12001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76200</xdr:rowOff>
    </xdr:from>
    <xdr:to>
      <xdr:col>2</xdr:col>
      <xdr:colOff>1257300</xdr:colOff>
      <xdr:row>2</xdr:row>
      <xdr:rowOff>228600</xdr:rowOff>
    </xdr:to>
    <xdr:pic>
      <xdr:nvPicPr>
        <xdr:cNvPr id="1" name="Resim 1"/>
        <xdr:cNvPicPr preferRelativeResize="1">
          <a:picLocks noChangeAspect="1"/>
        </xdr:cNvPicPr>
      </xdr:nvPicPr>
      <xdr:blipFill>
        <a:blip r:embed="rId1"/>
        <a:stretch>
          <a:fillRect/>
        </a:stretch>
      </xdr:blipFill>
      <xdr:spPr>
        <a:xfrm>
          <a:off x="390525" y="76200"/>
          <a:ext cx="116205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66675</xdr:rowOff>
    </xdr:from>
    <xdr:to>
      <xdr:col>2</xdr:col>
      <xdr:colOff>1247775</xdr:colOff>
      <xdr:row>2</xdr:row>
      <xdr:rowOff>228600</xdr:rowOff>
    </xdr:to>
    <xdr:pic>
      <xdr:nvPicPr>
        <xdr:cNvPr id="1" name="Resim 1"/>
        <xdr:cNvPicPr preferRelativeResize="1">
          <a:picLocks noChangeAspect="1"/>
        </xdr:cNvPicPr>
      </xdr:nvPicPr>
      <xdr:blipFill>
        <a:blip r:embed="rId1"/>
        <a:stretch>
          <a:fillRect/>
        </a:stretch>
      </xdr:blipFill>
      <xdr:spPr>
        <a:xfrm>
          <a:off x="352425" y="66675"/>
          <a:ext cx="122872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0</xdr:row>
      <xdr:rowOff>38100</xdr:rowOff>
    </xdr:from>
    <xdr:to>
      <xdr:col>2</xdr:col>
      <xdr:colOff>1171575</xdr:colOff>
      <xdr:row>2</xdr:row>
      <xdr:rowOff>228600</xdr:rowOff>
    </xdr:to>
    <xdr:pic>
      <xdr:nvPicPr>
        <xdr:cNvPr id="1" name="Resim 1"/>
        <xdr:cNvPicPr preferRelativeResize="1">
          <a:picLocks noChangeAspect="1"/>
        </xdr:cNvPicPr>
      </xdr:nvPicPr>
      <xdr:blipFill>
        <a:blip r:embed="rId1"/>
        <a:stretch>
          <a:fillRect/>
        </a:stretch>
      </xdr:blipFill>
      <xdr:spPr>
        <a:xfrm>
          <a:off x="342900" y="38100"/>
          <a:ext cx="11239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1:N57"/>
  <sheetViews>
    <sheetView zoomScalePageLayoutView="0" workbookViewId="0" topLeftCell="A1">
      <selection activeCell="I2" sqref="I2:J2"/>
    </sheetView>
  </sheetViews>
  <sheetFormatPr defaultColWidth="9.140625" defaultRowHeight="12.75"/>
  <cols>
    <col min="1" max="1" width="3.00390625" style="4" customWidth="1"/>
    <col min="2" max="2" width="2.00390625" style="4" customWidth="1"/>
    <col min="3" max="3" width="20.7109375" style="4" customWidth="1"/>
    <col min="4" max="4" width="18.8515625" style="4" customWidth="1"/>
    <col min="5" max="5" width="14.57421875" style="4" customWidth="1"/>
    <col min="6" max="6" width="20.7109375" style="4" customWidth="1"/>
    <col min="7" max="7" width="15.7109375" style="4" customWidth="1"/>
    <col min="8" max="8" width="19.7109375" style="4" customWidth="1"/>
    <col min="9" max="9" width="15.7109375" style="4" customWidth="1"/>
    <col min="10" max="10" width="1.421875" style="4" customWidth="1"/>
    <col min="11" max="11" width="2.28125" style="4" customWidth="1"/>
    <col min="12" max="16384" width="9.140625" style="4" customWidth="1"/>
  </cols>
  <sheetData>
    <row r="1" spans="2:10" ht="24.75" customHeight="1">
      <c r="B1" s="170"/>
      <c r="C1" s="171"/>
      <c r="D1" s="176" t="s">
        <v>118</v>
      </c>
      <c r="E1" s="177"/>
      <c r="F1" s="177"/>
      <c r="G1" s="178"/>
      <c r="H1" s="88" t="s">
        <v>111</v>
      </c>
      <c r="I1" s="182" t="s">
        <v>126</v>
      </c>
      <c r="J1" s="183"/>
    </row>
    <row r="2" spans="2:10" ht="24.75" customHeight="1">
      <c r="B2" s="172"/>
      <c r="C2" s="173"/>
      <c r="D2" s="179" t="s">
        <v>110</v>
      </c>
      <c r="E2" s="180"/>
      <c r="F2" s="180"/>
      <c r="G2" s="181"/>
      <c r="H2" s="89" t="s">
        <v>112</v>
      </c>
      <c r="I2" s="184">
        <v>44566</v>
      </c>
      <c r="J2" s="185"/>
    </row>
    <row r="3" spans="2:10" ht="24.75" customHeight="1" thickBot="1">
      <c r="B3" s="174"/>
      <c r="C3" s="175"/>
      <c r="D3" s="174"/>
      <c r="E3" s="112"/>
      <c r="F3" s="112"/>
      <c r="G3" s="175"/>
      <c r="H3" s="90" t="s">
        <v>113</v>
      </c>
      <c r="I3" s="186" t="s">
        <v>127</v>
      </c>
      <c r="J3" s="187"/>
    </row>
    <row r="4" spans="2:10" ht="12" customHeight="1" thickBot="1">
      <c r="B4" s="167"/>
      <c r="C4" s="168"/>
      <c r="D4" s="168"/>
      <c r="E4" s="168"/>
      <c r="F4" s="168"/>
      <c r="G4" s="168"/>
      <c r="H4" s="168"/>
      <c r="I4" s="168"/>
      <c r="J4" s="169"/>
    </row>
    <row r="5" spans="2:10" ht="15" thickBot="1">
      <c r="B5" s="26"/>
      <c r="C5" s="157" t="s">
        <v>115</v>
      </c>
      <c r="D5" s="157"/>
      <c r="E5" s="157"/>
      <c r="F5" s="157"/>
      <c r="G5" s="157"/>
      <c r="H5" s="157"/>
      <c r="I5" s="157"/>
      <c r="J5" s="28"/>
    </row>
    <row r="6" spans="2:10" ht="7.5" customHeight="1">
      <c r="B6" s="16"/>
      <c r="C6" s="158"/>
      <c r="D6" s="158"/>
      <c r="E6" s="158"/>
      <c r="F6" s="158"/>
      <c r="G6" s="158"/>
      <c r="H6" s="158"/>
      <c r="I6" s="158"/>
      <c r="J6" s="17"/>
    </row>
    <row r="7" spans="2:10" ht="12.75">
      <c r="B7" s="18"/>
      <c r="C7" s="1" t="s">
        <v>0</v>
      </c>
      <c r="D7" s="165"/>
      <c r="E7" s="166"/>
      <c r="F7" s="2" t="s">
        <v>60</v>
      </c>
      <c r="G7" s="159" t="s">
        <v>47</v>
      </c>
      <c r="H7" s="160"/>
      <c r="I7" s="161"/>
      <c r="J7" s="20"/>
    </row>
    <row r="8" spans="2:10" ht="14.25">
      <c r="B8" s="18"/>
      <c r="C8" s="1" t="s">
        <v>1</v>
      </c>
      <c r="D8" s="152"/>
      <c r="E8" s="152"/>
      <c r="F8" s="2" t="s">
        <v>21</v>
      </c>
      <c r="G8" s="162">
        <v>12</v>
      </c>
      <c r="H8" s="163"/>
      <c r="I8" s="164"/>
      <c r="J8" s="20"/>
    </row>
    <row r="9" spans="2:10" ht="13.5">
      <c r="B9" s="18"/>
      <c r="C9" s="1" t="s">
        <v>54</v>
      </c>
      <c r="D9" s="152"/>
      <c r="E9" s="152"/>
      <c r="F9" s="2" t="s">
        <v>64</v>
      </c>
      <c r="G9" s="153"/>
      <c r="H9" s="153"/>
      <c r="I9" s="153"/>
      <c r="J9" s="20"/>
    </row>
    <row r="10" spans="2:10" ht="13.5">
      <c r="B10" s="18"/>
      <c r="C10" s="1" t="s">
        <v>55</v>
      </c>
      <c r="D10" s="152"/>
      <c r="E10" s="152"/>
      <c r="F10" s="66" t="s">
        <v>56</v>
      </c>
      <c r="G10" s="156"/>
      <c r="H10" s="156"/>
      <c r="I10" s="156"/>
      <c r="J10" s="20"/>
    </row>
    <row r="11" spans="2:10" ht="13.5">
      <c r="B11" s="18"/>
      <c r="C11" s="1" t="s">
        <v>23</v>
      </c>
      <c r="D11" s="154">
        <v>30</v>
      </c>
      <c r="E11" s="155"/>
      <c r="F11" s="1" t="s">
        <v>57</v>
      </c>
      <c r="G11" s="156">
        <v>20</v>
      </c>
      <c r="H11" s="156"/>
      <c r="I11" s="156"/>
      <c r="J11" s="20"/>
    </row>
    <row r="12" spans="2:10" ht="12.75">
      <c r="B12" s="18"/>
      <c r="C12" s="1" t="s">
        <v>58</v>
      </c>
      <c r="D12" s="120" t="s">
        <v>107</v>
      </c>
      <c r="E12" s="122"/>
      <c r="F12" s="109" t="s">
        <v>65</v>
      </c>
      <c r="G12" s="138"/>
      <c r="H12" s="139"/>
      <c r="I12" s="140"/>
      <c r="J12" s="20"/>
    </row>
    <row r="13" spans="2:10" ht="13.5">
      <c r="B13" s="18"/>
      <c r="C13" s="1" t="s">
        <v>59</v>
      </c>
      <c r="D13" s="148">
        <f>(I51)</f>
        <v>848.8466666666666</v>
      </c>
      <c r="E13" s="149"/>
      <c r="F13" s="110"/>
      <c r="G13" s="141"/>
      <c r="H13" s="142"/>
      <c r="I13" s="143"/>
      <c r="J13" s="20"/>
    </row>
    <row r="14" spans="2:10" ht="21" customHeight="1">
      <c r="B14" s="18"/>
      <c r="C14" s="1" t="s">
        <v>61</v>
      </c>
      <c r="D14" s="120" t="s">
        <v>87</v>
      </c>
      <c r="E14" s="122"/>
      <c r="F14" s="118" t="s">
        <v>62</v>
      </c>
      <c r="G14" s="145" t="s">
        <v>90</v>
      </c>
      <c r="H14" s="146"/>
      <c r="I14" s="147"/>
      <c r="J14" s="20"/>
    </row>
    <row r="15" spans="2:10" ht="15.75" customHeight="1">
      <c r="B15" s="18"/>
      <c r="C15" s="1" t="s">
        <v>63</v>
      </c>
      <c r="D15" s="120" t="s">
        <v>88</v>
      </c>
      <c r="E15" s="122"/>
      <c r="F15" s="119"/>
      <c r="G15" s="120">
        <v>6000062</v>
      </c>
      <c r="H15" s="121"/>
      <c r="I15" s="122"/>
      <c r="J15" s="20"/>
    </row>
    <row r="16" spans="2:10" ht="9" customHeight="1">
      <c r="B16" s="18"/>
      <c r="C16" s="137"/>
      <c r="D16" s="137"/>
      <c r="E16" s="137"/>
      <c r="F16" s="137"/>
      <c r="G16" s="137"/>
      <c r="H16" s="137"/>
      <c r="I16" s="137"/>
      <c r="J16" s="20"/>
    </row>
    <row r="17" spans="2:10" ht="12.75">
      <c r="B17" s="18"/>
      <c r="C17" s="150" t="s">
        <v>35</v>
      </c>
      <c r="D17" s="150"/>
      <c r="E17" s="150"/>
      <c r="F17" s="150"/>
      <c r="G17" s="150"/>
      <c r="H17" s="150"/>
      <c r="I17" s="150"/>
      <c r="J17" s="20"/>
    </row>
    <row r="18" spans="2:10" ht="38.25" customHeight="1">
      <c r="B18" s="18"/>
      <c r="C18" s="41" t="s">
        <v>6</v>
      </c>
      <c r="D18" s="136" t="s">
        <v>5</v>
      </c>
      <c r="E18" s="136"/>
      <c r="F18" s="136" t="s">
        <v>3</v>
      </c>
      <c r="G18" s="136"/>
      <c r="H18" s="136" t="s">
        <v>4</v>
      </c>
      <c r="I18" s="136"/>
      <c r="J18" s="20"/>
    </row>
    <row r="19" spans="2:12" ht="12.75">
      <c r="B19" s="18"/>
      <c r="C19" s="42" t="s">
        <v>7</v>
      </c>
      <c r="D19" s="32">
        <v>60.28</v>
      </c>
      <c r="E19" s="33"/>
      <c r="F19" s="34">
        <f>(D19/D11)*G11</f>
        <v>40.18666666666667</v>
      </c>
      <c r="G19" s="33"/>
      <c r="H19" s="35"/>
      <c r="I19" s="36">
        <f>D19-F19</f>
        <v>20.093333333333334</v>
      </c>
      <c r="J19" s="20"/>
      <c r="L19" s="14"/>
    </row>
    <row r="20" spans="2:12" ht="12.75">
      <c r="B20" s="18"/>
      <c r="C20" s="43" t="s">
        <v>8</v>
      </c>
      <c r="D20" s="32">
        <v>1027.5</v>
      </c>
      <c r="E20" s="33"/>
      <c r="F20" s="34">
        <f>(D20/D11)*G11</f>
        <v>685</v>
      </c>
      <c r="G20" s="33"/>
      <c r="H20" s="35"/>
      <c r="I20" s="36">
        <f>D20-F20</f>
        <v>342.5</v>
      </c>
      <c r="J20" s="20"/>
      <c r="L20" s="14"/>
    </row>
    <row r="21" spans="2:10" ht="12.75">
      <c r="B21" s="18"/>
      <c r="C21" s="43" t="s">
        <v>9</v>
      </c>
      <c r="D21" s="32">
        <v>0</v>
      </c>
      <c r="E21" s="33"/>
      <c r="F21" s="34">
        <f>(D21/D11)*G11</f>
        <v>0</v>
      </c>
      <c r="G21" s="33"/>
      <c r="H21" s="35"/>
      <c r="I21" s="36">
        <f aca="true" t="shared" si="0" ref="I21:I34">D21-F21</f>
        <v>0</v>
      </c>
      <c r="J21" s="20"/>
    </row>
    <row r="22" spans="2:10" ht="12.75">
      <c r="B22" s="18"/>
      <c r="C22" s="43" t="s">
        <v>10</v>
      </c>
      <c r="D22" s="32">
        <v>176.62</v>
      </c>
      <c r="E22" s="33"/>
      <c r="F22" s="34">
        <f>(D22/D11)*G11</f>
        <v>117.74666666666667</v>
      </c>
      <c r="G22" s="33"/>
      <c r="H22" s="35"/>
      <c r="I22" s="36">
        <f t="shared" si="0"/>
        <v>58.873333333333335</v>
      </c>
      <c r="J22" s="20"/>
    </row>
    <row r="23" spans="2:10" ht="12.75">
      <c r="B23" s="18"/>
      <c r="C23" s="43" t="s">
        <v>11</v>
      </c>
      <c r="D23" s="32">
        <v>0</v>
      </c>
      <c r="E23" s="33"/>
      <c r="F23" s="34">
        <f>(D23/D11)*G11</f>
        <v>0</v>
      </c>
      <c r="G23" s="33"/>
      <c r="H23" s="35"/>
      <c r="I23" s="36">
        <f t="shared" si="0"/>
        <v>0</v>
      </c>
      <c r="J23" s="20"/>
    </row>
    <row r="24" spans="2:10" ht="12.75">
      <c r="B24" s="18"/>
      <c r="C24" s="43" t="s">
        <v>43</v>
      </c>
      <c r="D24" s="32">
        <v>0</v>
      </c>
      <c r="E24" s="33"/>
      <c r="F24" s="34">
        <f>(D24)</f>
        <v>0</v>
      </c>
      <c r="G24" s="33"/>
      <c r="H24" s="35"/>
      <c r="I24" s="69">
        <f t="shared" si="0"/>
        <v>0</v>
      </c>
      <c r="J24" s="20"/>
    </row>
    <row r="25" spans="2:10" ht="12.75">
      <c r="B25" s="18"/>
      <c r="C25" s="43" t="s">
        <v>42</v>
      </c>
      <c r="D25" s="32">
        <v>0</v>
      </c>
      <c r="E25" s="33"/>
      <c r="F25" s="34">
        <f>SUM(D25)</f>
        <v>0</v>
      </c>
      <c r="G25" s="33"/>
      <c r="H25" s="35"/>
      <c r="I25" s="69">
        <f t="shared" si="0"/>
        <v>0</v>
      </c>
      <c r="J25" s="20"/>
    </row>
    <row r="26" spans="2:10" ht="12.75">
      <c r="B26" s="18"/>
      <c r="C26" s="43" t="s">
        <v>12</v>
      </c>
      <c r="D26" s="32">
        <v>0</v>
      </c>
      <c r="E26" s="33"/>
      <c r="F26" s="34">
        <f>(D26/D11)*G11</f>
        <v>0</v>
      </c>
      <c r="G26" s="33"/>
      <c r="H26" s="35"/>
      <c r="I26" s="36">
        <f t="shared" si="0"/>
        <v>0</v>
      </c>
      <c r="J26" s="20"/>
    </row>
    <row r="27" spans="2:10" ht="12.75">
      <c r="B27" s="18"/>
      <c r="C27" s="43" t="s">
        <v>13</v>
      </c>
      <c r="D27" s="32">
        <v>46.67</v>
      </c>
      <c r="E27" s="33"/>
      <c r="F27" s="34">
        <f>(D27/D11)*G11</f>
        <v>31.113333333333337</v>
      </c>
      <c r="G27" s="33"/>
      <c r="H27" s="35"/>
      <c r="I27" s="36">
        <f t="shared" si="0"/>
        <v>15.556666666666665</v>
      </c>
      <c r="J27" s="20"/>
    </row>
    <row r="28" spans="2:10" ht="12.75">
      <c r="B28" s="18"/>
      <c r="C28" s="43" t="s">
        <v>14</v>
      </c>
      <c r="D28" s="32">
        <v>0</v>
      </c>
      <c r="E28" s="33"/>
      <c r="F28" s="34">
        <f>(D28/D11)*G11</f>
        <v>0</v>
      </c>
      <c r="G28" s="33"/>
      <c r="H28" s="35"/>
      <c r="I28" s="36">
        <f t="shared" si="0"/>
        <v>0</v>
      </c>
      <c r="J28" s="20"/>
    </row>
    <row r="29" spans="2:10" ht="12.75">
      <c r="B29" s="18"/>
      <c r="C29" s="43" t="s">
        <v>53</v>
      </c>
      <c r="D29" s="32">
        <v>0</v>
      </c>
      <c r="E29" s="33"/>
      <c r="F29" s="34">
        <f>(D29/D11*G11)</f>
        <v>0</v>
      </c>
      <c r="G29" s="33"/>
      <c r="H29" s="35"/>
      <c r="I29" s="36">
        <f t="shared" si="0"/>
        <v>0</v>
      </c>
      <c r="J29" s="20"/>
    </row>
    <row r="30" spans="2:10" ht="12.75">
      <c r="B30" s="18"/>
      <c r="C30" s="43" t="s">
        <v>49</v>
      </c>
      <c r="D30" s="32">
        <v>0</v>
      </c>
      <c r="E30" s="33"/>
      <c r="F30" s="34">
        <f>(D30/D11)*G11</f>
        <v>0</v>
      </c>
      <c r="G30" s="33"/>
      <c r="H30" s="35"/>
      <c r="I30" s="36">
        <f t="shared" si="0"/>
        <v>0</v>
      </c>
      <c r="J30" s="20"/>
    </row>
    <row r="31" spans="2:10" ht="12.75">
      <c r="B31" s="18"/>
      <c r="C31" s="43" t="s">
        <v>44</v>
      </c>
      <c r="D31" s="32">
        <v>561</v>
      </c>
      <c r="E31" s="33"/>
      <c r="F31" s="34">
        <f>(D31/D11)*G11</f>
        <v>374</v>
      </c>
      <c r="G31" s="33"/>
      <c r="H31" s="35"/>
      <c r="I31" s="36">
        <f t="shared" si="0"/>
        <v>187</v>
      </c>
      <c r="J31" s="20"/>
    </row>
    <row r="32" spans="2:11" ht="12.75">
      <c r="B32" s="18"/>
      <c r="C32" s="43" t="s">
        <v>32</v>
      </c>
      <c r="D32" s="32">
        <v>60.79</v>
      </c>
      <c r="E32" s="33"/>
      <c r="F32" s="34">
        <f>(D32/D11)*G11</f>
        <v>40.526666666666664</v>
      </c>
      <c r="G32" s="33"/>
      <c r="H32" s="35"/>
      <c r="I32" s="36">
        <f t="shared" si="0"/>
        <v>20.263333333333335</v>
      </c>
      <c r="J32" s="20"/>
      <c r="K32" s="6"/>
    </row>
    <row r="33" spans="2:10" ht="12.75">
      <c r="B33" s="18"/>
      <c r="C33" s="43" t="s">
        <v>27</v>
      </c>
      <c r="D33" s="32">
        <v>63.06</v>
      </c>
      <c r="E33" s="33"/>
      <c r="F33" s="34">
        <f>(D33)</f>
        <v>63.06</v>
      </c>
      <c r="G33" s="33"/>
      <c r="H33" s="35"/>
      <c r="I33" s="69">
        <f t="shared" si="0"/>
        <v>0</v>
      </c>
      <c r="J33" s="20"/>
    </row>
    <row r="34" spans="2:10" ht="12.75">
      <c r="B34" s="18"/>
      <c r="C34" s="43" t="s">
        <v>15</v>
      </c>
      <c r="D34" s="32">
        <v>758.7</v>
      </c>
      <c r="E34" s="33"/>
      <c r="F34" s="34">
        <f>(D34/D11)*G11</f>
        <v>505.80000000000007</v>
      </c>
      <c r="G34" s="33"/>
      <c r="H34" s="35"/>
      <c r="I34" s="36">
        <f t="shared" si="0"/>
        <v>252.89999999999998</v>
      </c>
      <c r="J34" s="20"/>
    </row>
    <row r="35" spans="2:10" ht="15" customHeight="1">
      <c r="B35" s="18"/>
      <c r="C35" s="44" t="s">
        <v>16</v>
      </c>
      <c r="D35" s="37">
        <f>SUM(D19:D34)</f>
        <v>2754.62</v>
      </c>
      <c r="E35" s="38"/>
      <c r="F35" s="37">
        <f>SUM(F19:F34)</f>
        <v>1857.4333333333334</v>
      </c>
      <c r="G35" s="38"/>
      <c r="H35" s="39"/>
      <c r="I35" s="40">
        <f>SUM(I19:I34)</f>
        <v>897.1866666666666</v>
      </c>
      <c r="J35" s="20"/>
    </row>
    <row r="36" spans="2:14" ht="9.75" customHeight="1">
      <c r="B36" s="18"/>
      <c r="C36" s="151"/>
      <c r="D36" s="151"/>
      <c r="E36" s="151"/>
      <c r="F36" s="151"/>
      <c r="G36" s="151"/>
      <c r="H36" s="151"/>
      <c r="I36" s="151"/>
      <c r="J36" s="20"/>
      <c r="N36" s="11"/>
    </row>
    <row r="37" spans="2:14" ht="12.75">
      <c r="B37" s="18"/>
      <c r="C37" s="144" t="s">
        <v>36</v>
      </c>
      <c r="D37" s="144"/>
      <c r="E37" s="144"/>
      <c r="F37" s="144"/>
      <c r="G37" s="144"/>
      <c r="H37" s="144"/>
      <c r="I37" s="144"/>
      <c r="J37" s="20"/>
      <c r="N37" s="19"/>
    </row>
    <row r="38" spans="2:10" ht="27" customHeight="1">
      <c r="B38" s="18"/>
      <c r="C38" s="41" t="s">
        <v>6</v>
      </c>
      <c r="D38" s="136" t="s">
        <v>26</v>
      </c>
      <c r="E38" s="136"/>
      <c r="F38" s="136" t="s">
        <v>25</v>
      </c>
      <c r="G38" s="136"/>
      <c r="H38" s="136" t="s">
        <v>4</v>
      </c>
      <c r="I38" s="136"/>
      <c r="J38" s="20"/>
    </row>
    <row r="39" spans="2:10" ht="12.75">
      <c r="B39" s="18"/>
      <c r="C39" s="43" t="s">
        <v>40</v>
      </c>
      <c r="D39" s="32">
        <v>357.24</v>
      </c>
      <c r="E39" s="36"/>
      <c r="F39" s="34">
        <v>0</v>
      </c>
      <c r="G39" s="36"/>
      <c r="H39" s="37"/>
      <c r="I39" s="36">
        <f>D39-F39</f>
        <v>357.24</v>
      </c>
      <c r="J39" s="20"/>
    </row>
    <row r="40" spans="2:10" ht="12.75">
      <c r="B40" s="18"/>
      <c r="C40" s="43" t="s">
        <v>48</v>
      </c>
      <c r="D40" s="32">
        <v>214.34</v>
      </c>
      <c r="E40" s="36"/>
      <c r="F40" s="34"/>
      <c r="G40" s="36"/>
      <c r="H40" s="37"/>
      <c r="I40" s="36"/>
      <c r="J40" s="20"/>
    </row>
    <row r="41" spans="2:10" ht="18.75" customHeight="1">
      <c r="B41" s="18"/>
      <c r="C41" s="44" t="s">
        <v>16</v>
      </c>
      <c r="D41" s="37">
        <f>SUM(D39:D40)</f>
        <v>571.58</v>
      </c>
      <c r="E41" s="38"/>
      <c r="F41" s="37">
        <f>SUM(F39:F40)</f>
        <v>0</v>
      </c>
      <c r="G41" s="38"/>
      <c r="H41" s="45"/>
      <c r="I41" s="40">
        <f>SUM(I39:I40)</f>
        <v>357.24</v>
      </c>
      <c r="J41" s="20"/>
    </row>
    <row r="42" spans="2:10" ht="27.75" customHeight="1">
      <c r="B42" s="18"/>
      <c r="C42" s="44" t="s">
        <v>46</v>
      </c>
      <c r="D42" s="70">
        <f>(D35+D41)</f>
        <v>3326.2</v>
      </c>
      <c r="E42" s="46"/>
      <c r="F42" s="47"/>
      <c r="G42" s="46"/>
      <c r="H42" s="48"/>
      <c r="I42" s="47"/>
      <c r="J42" s="20"/>
    </row>
    <row r="43" spans="2:10" ht="12.75">
      <c r="B43" s="18"/>
      <c r="C43" s="144" t="s">
        <v>34</v>
      </c>
      <c r="D43" s="144"/>
      <c r="E43" s="144"/>
      <c r="F43" s="144"/>
      <c r="G43" s="144"/>
      <c r="H43" s="144"/>
      <c r="I43" s="144"/>
      <c r="J43" s="20"/>
    </row>
    <row r="44" spans="2:10" ht="25.5">
      <c r="B44" s="18"/>
      <c r="C44" s="41" t="s">
        <v>6</v>
      </c>
      <c r="D44" s="136" t="s">
        <v>17</v>
      </c>
      <c r="E44" s="136"/>
      <c r="F44" s="136" t="s">
        <v>18</v>
      </c>
      <c r="G44" s="136"/>
      <c r="H44" s="136" t="s">
        <v>4</v>
      </c>
      <c r="I44" s="136"/>
      <c r="J44" s="20"/>
    </row>
    <row r="45" spans="2:10" ht="12.75">
      <c r="B45" s="18"/>
      <c r="C45" s="43" t="s">
        <v>19</v>
      </c>
      <c r="D45" s="71">
        <v>124.54</v>
      </c>
      <c r="E45" s="49"/>
      <c r="F45" s="34">
        <f>(D45/D11)*G11</f>
        <v>83.02666666666667</v>
      </c>
      <c r="G45" s="49"/>
      <c r="H45" s="50"/>
      <c r="I45" s="36">
        <f>(D45-F45)</f>
        <v>41.513333333333335</v>
      </c>
      <c r="J45" s="20"/>
    </row>
    <row r="46" spans="2:10" ht="12.75">
      <c r="B46" s="18"/>
      <c r="C46" s="43" t="s">
        <v>20</v>
      </c>
      <c r="D46" s="32">
        <v>20.48</v>
      </c>
      <c r="E46" s="49"/>
      <c r="F46" s="34">
        <f>(D46/D11)*G11</f>
        <v>13.653333333333332</v>
      </c>
      <c r="G46" s="49"/>
      <c r="H46" s="50"/>
      <c r="I46" s="36">
        <f>(D46-F46)</f>
        <v>6.826666666666668</v>
      </c>
      <c r="J46" s="20"/>
    </row>
    <row r="47" spans="2:10" ht="12.75">
      <c r="B47" s="18"/>
      <c r="C47" s="51" t="s">
        <v>16</v>
      </c>
      <c r="D47" s="52">
        <f>SUM(D45:D46)</f>
        <v>145.02</v>
      </c>
      <c r="E47" s="53"/>
      <c r="F47" s="52">
        <f>SUM(F45:F46)</f>
        <v>96.68</v>
      </c>
      <c r="G47" s="53"/>
      <c r="H47" s="54"/>
      <c r="I47" s="55">
        <f>SUM(I45:I46)</f>
        <v>48.34</v>
      </c>
      <c r="J47" s="20"/>
    </row>
    <row r="48" spans="2:10" ht="12.75">
      <c r="B48" s="18"/>
      <c r="C48" s="74"/>
      <c r="D48" s="75"/>
      <c r="E48" s="76"/>
      <c r="F48" s="75"/>
      <c r="G48" s="76"/>
      <c r="H48" s="77"/>
      <c r="I48" s="78"/>
      <c r="J48" s="20"/>
    </row>
    <row r="49" spans="2:10" ht="7.5" customHeight="1">
      <c r="B49" s="18"/>
      <c r="C49" s="129"/>
      <c r="D49" s="129"/>
      <c r="E49" s="129"/>
      <c r="F49" s="129"/>
      <c r="G49" s="46"/>
      <c r="H49" s="56"/>
      <c r="I49" s="47"/>
      <c r="J49" s="20"/>
    </row>
    <row r="50" spans="2:10" ht="12.75">
      <c r="B50" s="18"/>
      <c r="C50" s="130" t="s">
        <v>45</v>
      </c>
      <c r="D50" s="131"/>
      <c r="E50" s="132"/>
      <c r="F50" s="72">
        <f>IF(G8&gt;10,I35,IF(G8&lt;=5,I35,I35+I41))</f>
        <v>897.1866666666666</v>
      </c>
      <c r="G50" s="58"/>
      <c r="H50" s="58"/>
      <c r="I50" s="58"/>
      <c r="J50" s="20"/>
    </row>
    <row r="51" spans="2:10" ht="15.75">
      <c r="B51" s="18"/>
      <c r="C51" s="133" t="s">
        <v>37</v>
      </c>
      <c r="D51" s="134"/>
      <c r="E51" s="134"/>
      <c r="F51" s="134"/>
      <c r="G51" s="134"/>
      <c r="H51" s="135"/>
      <c r="I51" s="12">
        <f>IF(G8&gt;10,I35-I47,IF(G8&lt;=5,I35-I47,I35+I41-I47))</f>
        <v>848.8466666666666</v>
      </c>
      <c r="J51" s="22"/>
    </row>
    <row r="52" spans="2:10" ht="61.5" customHeight="1">
      <c r="B52" s="18"/>
      <c r="C52" s="123" t="s">
        <v>89</v>
      </c>
      <c r="D52" s="124"/>
      <c r="E52" s="124"/>
      <c r="F52" s="124"/>
      <c r="G52" s="124"/>
      <c r="H52" s="124"/>
      <c r="I52" s="125"/>
      <c r="J52" s="22"/>
    </row>
    <row r="53" spans="2:10" ht="40.5" customHeight="1">
      <c r="B53" s="18"/>
      <c r="C53" s="126"/>
      <c r="D53" s="127"/>
      <c r="E53" s="127"/>
      <c r="F53" s="127"/>
      <c r="G53" s="127"/>
      <c r="H53" s="127"/>
      <c r="I53" s="128"/>
      <c r="J53" s="22"/>
    </row>
    <row r="54" spans="2:10" ht="23.25" customHeight="1">
      <c r="B54" s="18"/>
      <c r="C54" s="23"/>
      <c r="D54" s="113" t="s">
        <v>41</v>
      </c>
      <c r="E54" s="114"/>
      <c r="F54" s="23"/>
      <c r="G54" s="115" t="s">
        <v>24</v>
      </c>
      <c r="H54" s="116"/>
      <c r="I54" s="117"/>
      <c r="J54" s="20"/>
    </row>
    <row r="55" spans="2:10" ht="23.25" customHeight="1">
      <c r="B55" s="18"/>
      <c r="C55" s="24" t="s">
        <v>67</v>
      </c>
      <c r="D55" s="111"/>
      <c r="E55" s="111"/>
      <c r="F55" s="29"/>
      <c r="G55" s="111"/>
      <c r="H55" s="111"/>
      <c r="I55" s="111"/>
      <c r="J55" s="20"/>
    </row>
    <row r="56" spans="2:10" ht="23.25" customHeight="1">
      <c r="B56" s="18"/>
      <c r="C56" s="24" t="s">
        <v>66</v>
      </c>
      <c r="D56" s="111"/>
      <c r="E56" s="111"/>
      <c r="F56" s="29"/>
      <c r="G56" s="111"/>
      <c r="H56" s="111"/>
      <c r="I56" s="111"/>
      <c r="J56" s="20"/>
    </row>
    <row r="57" spans="2:10" ht="27" customHeight="1" thickBot="1">
      <c r="B57" s="26"/>
      <c r="C57" s="67" t="s">
        <v>79</v>
      </c>
      <c r="D57" s="112"/>
      <c r="E57" s="112"/>
      <c r="F57" s="27"/>
      <c r="G57" s="112"/>
      <c r="H57" s="112"/>
      <c r="I57" s="112"/>
      <c r="J57" s="28"/>
    </row>
  </sheetData>
  <sheetProtection/>
  <mergeCells count="55">
    <mergeCell ref="B4:J4"/>
    <mergeCell ref="B1:C3"/>
    <mergeCell ref="D1:G1"/>
    <mergeCell ref="D2:G2"/>
    <mergeCell ref="D3:G3"/>
    <mergeCell ref="I1:J1"/>
    <mergeCell ref="I2:J2"/>
    <mergeCell ref="I3:J3"/>
    <mergeCell ref="G10:I10"/>
    <mergeCell ref="C5:I5"/>
    <mergeCell ref="C6:I6"/>
    <mergeCell ref="G7:I7"/>
    <mergeCell ref="D8:E8"/>
    <mergeCell ref="G8:I8"/>
    <mergeCell ref="D7:E7"/>
    <mergeCell ref="C17:I17"/>
    <mergeCell ref="D18:E18"/>
    <mergeCell ref="F18:G18"/>
    <mergeCell ref="H18:I18"/>
    <mergeCell ref="C36:I36"/>
    <mergeCell ref="D9:E9"/>
    <mergeCell ref="G9:I9"/>
    <mergeCell ref="D10:E10"/>
    <mergeCell ref="D11:E11"/>
    <mergeCell ref="G11:I11"/>
    <mergeCell ref="G12:I13"/>
    <mergeCell ref="C37:I37"/>
    <mergeCell ref="D38:E38"/>
    <mergeCell ref="F38:G38"/>
    <mergeCell ref="H38:I38"/>
    <mergeCell ref="C43:I43"/>
    <mergeCell ref="D12:E12"/>
    <mergeCell ref="G14:I14"/>
    <mergeCell ref="D14:E14"/>
    <mergeCell ref="D13:E13"/>
    <mergeCell ref="D15:E15"/>
    <mergeCell ref="C52:I53"/>
    <mergeCell ref="D55:E55"/>
    <mergeCell ref="C49:F49"/>
    <mergeCell ref="C50:E50"/>
    <mergeCell ref="C51:H51"/>
    <mergeCell ref="D44:E44"/>
    <mergeCell ref="F44:G44"/>
    <mergeCell ref="H44:I44"/>
    <mergeCell ref="C16:I16"/>
    <mergeCell ref="F12:F13"/>
    <mergeCell ref="D56:E56"/>
    <mergeCell ref="D57:E57"/>
    <mergeCell ref="G55:I55"/>
    <mergeCell ref="G56:I56"/>
    <mergeCell ref="G57:I57"/>
    <mergeCell ref="D54:E54"/>
    <mergeCell ref="G54:I54"/>
    <mergeCell ref="F14:F15"/>
    <mergeCell ref="G15:I15"/>
  </mergeCells>
  <printOptions horizontalCentered="1"/>
  <pageMargins left="0.25" right="0.25" top="0.75" bottom="0.75" header="0.3" footer="0.3"/>
  <pageSetup horizontalDpi="600" verticalDpi="600" orientation="portrait" paperSize="9" scale="71"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B1:N57"/>
  <sheetViews>
    <sheetView zoomScalePageLayoutView="0" workbookViewId="0" topLeftCell="A1">
      <selection activeCell="I2" sqref="I2:J2"/>
    </sheetView>
  </sheetViews>
  <sheetFormatPr defaultColWidth="9.140625" defaultRowHeight="12.75"/>
  <cols>
    <col min="1" max="1" width="3.00390625" style="4" customWidth="1"/>
    <col min="2" max="2" width="2.00390625" style="4" customWidth="1"/>
    <col min="3" max="3" width="20.7109375" style="4" customWidth="1"/>
    <col min="4" max="4" width="18.8515625" style="4" customWidth="1"/>
    <col min="5" max="5" width="14.57421875" style="4" customWidth="1"/>
    <col min="6" max="6" width="20.7109375" style="4" customWidth="1"/>
    <col min="7" max="7" width="15.7109375" style="4" customWidth="1"/>
    <col min="8" max="8" width="19.7109375" style="4" customWidth="1"/>
    <col min="9" max="9" width="15.7109375" style="4" customWidth="1"/>
    <col min="10" max="10" width="1.421875" style="4" customWidth="1"/>
    <col min="11" max="11" width="2.28125" style="4" customWidth="1"/>
    <col min="12" max="16384" width="9.140625" style="4" customWidth="1"/>
  </cols>
  <sheetData>
    <row r="1" spans="2:10" ht="24.75" customHeight="1">
      <c r="B1" s="170"/>
      <c r="C1" s="171"/>
      <c r="D1" s="176" t="s">
        <v>118</v>
      </c>
      <c r="E1" s="177"/>
      <c r="F1" s="177"/>
      <c r="G1" s="178"/>
      <c r="H1" s="91" t="s">
        <v>111</v>
      </c>
      <c r="I1" s="182" t="s">
        <v>126</v>
      </c>
      <c r="J1" s="183"/>
    </row>
    <row r="2" spans="2:10" ht="24.75" customHeight="1">
      <c r="B2" s="172"/>
      <c r="C2" s="173"/>
      <c r="D2" s="179" t="s">
        <v>110</v>
      </c>
      <c r="E2" s="180"/>
      <c r="F2" s="180"/>
      <c r="G2" s="181"/>
      <c r="H2" s="93" t="s">
        <v>112</v>
      </c>
      <c r="I2" s="184">
        <v>44566</v>
      </c>
      <c r="J2" s="185"/>
    </row>
    <row r="3" spans="2:10" ht="24.75" customHeight="1" thickBot="1">
      <c r="B3" s="172"/>
      <c r="C3" s="173"/>
      <c r="D3" s="172"/>
      <c r="E3" s="209"/>
      <c r="F3" s="209"/>
      <c r="G3" s="173"/>
      <c r="H3" s="92" t="s">
        <v>113</v>
      </c>
      <c r="I3" s="208" t="s">
        <v>127</v>
      </c>
      <c r="J3" s="173"/>
    </row>
    <row r="4" spans="2:10" ht="12" customHeight="1" thickBot="1">
      <c r="B4" s="167"/>
      <c r="C4" s="168"/>
      <c r="D4" s="168"/>
      <c r="E4" s="168"/>
      <c r="F4" s="168"/>
      <c r="G4" s="168"/>
      <c r="H4" s="168"/>
      <c r="I4" s="168"/>
      <c r="J4" s="169"/>
    </row>
    <row r="5" spans="2:10" ht="15" thickBot="1">
      <c r="B5" s="26"/>
      <c r="C5" s="157" t="s">
        <v>116</v>
      </c>
      <c r="D5" s="157"/>
      <c r="E5" s="157"/>
      <c r="F5" s="157"/>
      <c r="G5" s="157"/>
      <c r="H5" s="157"/>
      <c r="I5" s="157"/>
      <c r="J5" s="28"/>
    </row>
    <row r="6" spans="2:10" ht="7.5" customHeight="1">
      <c r="B6" s="16"/>
      <c r="C6" s="158"/>
      <c r="D6" s="158"/>
      <c r="E6" s="158"/>
      <c r="F6" s="158"/>
      <c r="G6" s="158"/>
      <c r="H6" s="158"/>
      <c r="I6" s="158"/>
      <c r="J6" s="17"/>
    </row>
    <row r="7" spans="2:10" ht="12.75">
      <c r="B7" s="18"/>
      <c r="C7" s="1" t="s">
        <v>0</v>
      </c>
      <c r="D7" s="203"/>
      <c r="E7" s="204"/>
      <c r="F7" s="2" t="s">
        <v>60</v>
      </c>
      <c r="G7" s="199" t="s">
        <v>73</v>
      </c>
      <c r="H7" s="199"/>
      <c r="I7" s="199"/>
      <c r="J7" s="20"/>
    </row>
    <row r="8" spans="2:10" ht="14.25">
      <c r="B8" s="18"/>
      <c r="C8" s="1" t="s">
        <v>1</v>
      </c>
      <c r="D8" s="152"/>
      <c r="E8" s="152"/>
      <c r="F8" s="2" t="s">
        <v>21</v>
      </c>
      <c r="G8" s="205">
        <v>22</v>
      </c>
      <c r="H8" s="206"/>
      <c r="I8" s="207"/>
      <c r="J8" s="20"/>
    </row>
    <row r="9" spans="2:10" ht="13.5">
      <c r="B9" s="18"/>
      <c r="C9" s="1" t="s">
        <v>54</v>
      </c>
      <c r="D9" s="152"/>
      <c r="E9" s="152"/>
      <c r="F9" s="2" t="s">
        <v>64</v>
      </c>
      <c r="G9" s="199"/>
      <c r="H9" s="199"/>
      <c r="I9" s="199"/>
      <c r="J9" s="20"/>
    </row>
    <row r="10" spans="2:10" ht="13.5">
      <c r="B10" s="18"/>
      <c r="C10" s="1" t="s">
        <v>55</v>
      </c>
      <c r="D10" s="152"/>
      <c r="E10" s="152"/>
      <c r="F10" s="66" t="s">
        <v>56</v>
      </c>
      <c r="G10" s="200"/>
      <c r="H10" s="200"/>
      <c r="I10" s="200"/>
      <c r="J10" s="20"/>
    </row>
    <row r="11" spans="2:10" ht="13.5">
      <c r="B11" s="18"/>
      <c r="C11" s="1" t="s">
        <v>23</v>
      </c>
      <c r="D11" s="201">
        <v>30</v>
      </c>
      <c r="E11" s="202"/>
      <c r="F11" s="1" t="s">
        <v>57</v>
      </c>
      <c r="G11" s="200">
        <v>30</v>
      </c>
      <c r="H11" s="200"/>
      <c r="I11" s="200"/>
      <c r="J11" s="20"/>
    </row>
    <row r="12" spans="2:10" ht="12.75">
      <c r="B12" s="18"/>
      <c r="C12" s="1" t="s">
        <v>58</v>
      </c>
      <c r="D12" s="120" t="s">
        <v>108</v>
      </c>
      <c r="E12" s="122"/>
      <c r="F12" s="109" t="s">
        <v>65</v>
      </c>
      <c r="G12" s="193"/>
      <c r="H12" s="194"/>
      <c r="I12" s="195"/>
      <c r="J12" s="20"/>
    </row>
    <row r="13" spans="2:10" ht="13.5">
      <c r="B13" s="18"/>
      <c r="C13" s="1" t="s">
        <v>59</v>
      </c>
      <c r="D13" s="148">
        <f>(I52)</f>
        <v>2350.5599999999995</v>
      </c>
      <c r="E13" s="149"/>
      <c r="F13" s="110"/>
      <c r="G13" s="196"/>
      <c r="H13" s="197"/>
      <c r="I13" s="198"/>
      <c r="J13" s="20"/>
    </row>
    <row r="14" spans="2:10" ht="21" customHeight="1">
      <c r="B14" s="18"/>
      <c r="C14" s="1" t="s">
        <v>61</v>
      </c>
      <c r="D14" s="120" t="s">
        <v>87</v>
      </c>
      <c r="E14" s="122"/>
      <c r="F14" s="118" t="s">
        <v>62</v>
      </c>
      <c r="G14" s="145" t="s">
        <v>91</v>
      </c>
      <c r="H14" s="146"/>
      <c r="I14" s="147"/>
      <c r="J14" s="20"/>
    </row>
    <row r="15" spans="2:10" ht="15.75" customHeight="1">
      <c r="B15" s="18"/>
      <c r="C15" s="1" t="s">
        <v>63</v>
      </c>
      <c r="D15" s="120" t="s">
        <v>88</v>
      </c>
      <c r="E15" s="122"/>
      <c r="F15" s="119"/>
      <c r="G15" s="120">
        <v>600062</v>
      </c>
      <c r="H15" s="121"/>
      <c r="I15" s="122"/>
      <c r="J15" s="20"/>
    </row>
    <row r="16" spans="2:10" ht="9" customHeight="1">
      <c r="B16" s="18"/>
      <c r="C16" s="137"/>
      <c r="D16" s="137"/>
      <c r="E16" s="137"/>
      <c r="F16" s="137"/>
      <c r="G16" s="137"/>
      <c r="H16" s="137"/>
      <c r="I16" s="137"/>
      <c r="J16" s="20"/>
    </row>
    <row r="17" spans="2:10" ht="12.75">
      <c r="B17" s="18"/>
      <c r="C17" s="150" t="s">
        <v>35</v>
      </c>
      <c r="D17" s="150"/>
      <c r="E17" s="150"/>
      <c r="F17" s="150"/>
      <c r="G17" s="150"/>
      <c r="H17" s="150"/>
      <c r="I17" s="150"/>
      <c r="J17" s="20"/>
    </row>
    <row r="18" spans="2:10" ht="38.25" customHeight="1">
      <c r="B18" s="18"/>
      <c r="C18" s="41" t="s">
        <v>6</v>
      </c>
      <c r="D18" s="136" t="s">
        <v>5</v>
      </c>
      <c r="E18" s="136"/>
      <c r="F18" s="136" t="s">
        <v>3</v>
      </c>
      <c r="G18" s="136"/>
      <c r="H18" s="136" t="s">
        <v>4</v>
      </c>
      <c r="I18" s="136"/>
      <c r="J18" s="20"/>
    </row>
    <row r="19" spans="2:12" ht="12.75">
      <c r="B19" s="18"/>
      <c r="C19" s="42" t="s">
        <v>7</v>
      </c>
      <c r="D19" s="32">
        <v>56.83</v>
      </c>
      <c r="E19" s="33"/>
      <c r="F19" s="34">
        <f>(D19/D11)*G11</f>
        <v>56.83</v>
      </c>
      <c r="G19" s="33"/>
      <c r="H19" s="35"/>
      <c r="I19" s="36">
        <f>D19-F19</f>
        <v>0</v>
      </c>
      <c r="J19" s="20"/>
      <c r="L19" s="14"/>
    </row>
    <row r="20" spans="2:12" ht="12.75">
      <c r="B20" s="18"/>
      <c r="C20" s="43" t="s">
        <v>8</v>
      </c>
      <c r="D20" s="32">
        <v>1027.5</v>
      </c>
      <c r="E20" s="33"/>
      <c r="F20" s="34">
        <f>(D20/D11)*G11</f>
        <v>1027.5</v>
      </c>
      <c r="G20" s="33"/>
      <c r="H20" s="35"/>
      <c r="I20" s="36">
        <f>D20-F20</f>
        <v>0</v>
      </c>
      <c r="J20" s="20"/>
      <c r="L20" s="14"/>
    </row>
    <row r="21" spans="2:10" ht="12.75">
      <c r="B21" s="18"/>
      <c r="C21" s="43" t="s">
        <v>9</v>
      </c>
      <c r="D21" s="32">
        <v>12.29</v>
      </c>
      <c r="E21" s="33"/>
      <c r="F21" s="34">
        <f>(D21/D11)*G11</f>
        <v>12.29</v>
      </c>
      <c r="G21" s="33"/>
      <c r="H21" s="35"/>
      <c r="I21" s="36">
        <f aca="true" t="shared" si="0" ref="I21:I34">D21-F21</f>
        <v>0</v>
      </c>
      <c r="J21" s="20"/>
    </row>
    <row r="22" spans="2:10" ht="12.75">
      <c r="B22" s="18"/>
      <c r="C22" s="43" t="s">
        <v>10</v>
      </c>
      <c r="D22" s="32">
        <v>0</v>
      </c>
      <c r="E22" s="33"/>
      <c r="F22" s="34">
        <f>(D22/D11)*G11</f>
        <v>0</v>
      </c>
      <c r="G22" s="33"/>
      <c r="H22" s="35"/>
      <c r="I22" s="36">
        <f t="shared" si="0"/>
        <v>0</v>
      </c>
      <c r="J22" s="20"/>
    </row>
    <row r="23" spans="2:14" ht="12.75">
      <c r="B23" s="18"/>
      <c r="C23" s="43" t="s">
        <v>11</v>
      </c>
      <c r="D23" s="32">
        <v>364.76</v>
      </c>
      <c r="E23" s="33"/>
      <c r="F23" s="34">
        <f>(D23/D11)*G11</f>
        <v>364.76</v>
      </c>
      <c r="G23" s="33"/>
      <c r="H23" s="35"/>
      <c r="I23" s="36">
        <f t="shared" si="0"/>
        <v>0</v>
      </c>
      <c r="J23" s="20"/>
      <c r="N23" s="97"/>
    </row>
    <row r="24" spans="2:10" ht="12.75">
      <c r="B24" s="18"/>
      <c r="C24" s="43" t="s">
        <v>43</v>
      </c>
      <c r="D24" s="32">
        <v>0</v>
      </c>
      <c r="E24" s="33"/>
      <c r="F24" s="34">
        <f>(D24)</f>
        <v>0</v>
      </c>
      <c r="G24" s="33"/>
      <c r="H24" s="35"/>
      <c r="I24" s="69">
        <f t="shared" si="0"/>
        <v>0</v>
      </c>
      <c r="J24" s="20"/>
    </row>
    <row r="25" spans="2:10" ht="12.75">
      <c r="B25" s="18"/>
      <c r="C25" s="43" t="s">
        <v>42</v>
      </c>
      <c r="D25" s="32">
        <v>202.27</v>
      </c>
      <c r="E25" s="33"/>
      <c r="F25" s="34">
        <f>SUM(D25)</f>
        <v>202.27</v>
      </c>
      <c r="G25" s="33"/>
      <c r="H25" s="35"/>
      <c r="I25" s="69">
        <f t="shared" si="0"/>
        <v>0</v>
      </c>
      <c r="J25" s="20"/>
    </row>
    <row r="26" spans="2:10" ht="12.75">
      <c r="B26" s="18"/>
      <c r="C26" s="43" t="s">
        <v>12</v>
      </c>
      <c r="D26" s="32">
        <v>0</v>
      </c>
      <c r="E26" s="33"/>
      <c r="F26" s="34">
        <f>(D26/D11)*G11</f>
        <v>0</v>
      </c>
      <c r="G26" s="33"/>
      <c r="H26" s="35"/>
      <c r="I26" s="36">
        <f t="shared" si="0"/>
        <v>0</v>
      </c>
      <c r="J26" s="20"/>
    </row>
    <row r="27" spans="2:10" ht="12.75">
      <c r="B27" s="18"/>
      <c r="C27" s="43" t="s">
        <v>13</v>
      </c>
      <c r="D27" s="32">
        <v>0</v>
      </c>
      <c r="E27" s="33"/>
      <c r="F27" s="34">
        <f>(D27/D11)*G11</f>
        <v>0</v>
      </c>
      <c r="G27" s="33"/>
      <c r="H27" s="35"/>
      <c r="I27" s="36">
        <f t="shared" si="0"/>
        <v>0</v>
      </c>
      <c r="J27" s="20"/>
    </row>
    <row r="28" spans="2:10" ht="12.75">
      <c r="B28" s="18"/>
      <c r="C28" s="43" t="s">
        <v>14</v>
      </c>
      <c r="D28" s="32">
        <v>54.79</v>
      </c>
      <c r="E28" s="33"/>
      <c r="F28" s="34">
        <f>(D28/D11)*G11</f>
        <v>54.79</v>
      </c>
      <c r="G28" s="33"/>
      <c r="H28" s="35"/>
      <c r="I28" s="36">
        <f t="shared" si="0"/>
        <v>0</v>
      </c>
      <c r="J28" s="20"/>
    </row>
    <row r="29" spans="2:10" ht="12.75">
      <c r="B29" s="18"/>
      <c r="C29" s="43" t="s">
        <v>53</v>
      </c>
      <c r="D29" s="32">
        <v>0</v>
      </c>
      <c r="E29" s="33"/>
      <c r="F29" s="34">
        <f>(D29/D11*G11)</f>
        <v>0</v>
      </c>
      <c r="G29" s="33"/>
      <c r="H29" s="35"/>
      <c r="I29" s="36">
        <f t="shared" si="0"/>
        <v>0</v>
      </c>
      <c r="J29" s="20"/>
    </row>
    <row r="30" spans="2:10" ht="12.75">
      <c r="B30" s="18"/>
      <c r="C30" s="43" t="s">
        <v>49</v>
      </c>
      <c r="D30" s="32">
        <v>0</v>
      </c>
      <c r="E30" s="33"/>
      <c r="F30" s="34">
        <f>(D30/D11)*G11</f>
        <v>0</v>
      </c>
      <c r="G30" s="33"/>
      <c r="H30" s="35"/>
      <c r="I30" s="36">
        <f t="shared" si="0"/>
        <v>0</v>
      </c>
      <c r="J30" s="20"/>
    </row>
    <row r="31" spans="2:10" ht="12.75">
      <c r="B31" s="18"/>
      <c r="C31" s="43" t="s">
        <v>44</v>
      </c>
      <c r="D31" s="32">
        <v>693.04</v>
      </c>
      <c r="E31" s="33"/>
      <c r="F31" s="34">
        <f>(D31/D11)*G11</f>
        <v>693.04</v>
      </c>
      <c r="G31" s="33"/>
      <c r="H31" s="35"/>
      <c r="I31" s="36">
        <f t="shared" si="0"/>
        <v>0</v>
      </c>
      <c r="J31" s="20"/>
    </row>
    <row r="32" spans="2:11" ht="12.75">
      <c r="B32" s="18"/>
      <c r="C32" s="43" t="s">
        <v>32</v>
      </c>
      <c r="D32" s="32">
        <v>0</v>
      </c>
      <c r="E32" s="33"/>
      <c r="F32" s="34">
        <f>(D32/D11)*G11</f>
        <v>0</v>
      </c>
      <c r="G32" s="33"/>
      <c r="H32" s="35"/>
      <c r="I32" s="36">
        <f t="shared" si="0"/>
        <v>0</v>
      </c>
      <c r="J32" s="20"/>
      <c r="K32" s="6"/>
    </row>
    <row r="33" spans="2:10" ht="12.75">
      <c r="B33" s="18"/>
      <c r="C33" s="43" t="s">
        <v>27</v>
      </c>
      <c r="D33" s="32">
        <v>0</v>
      </c>
      <c r="E33" s="33"/>
      <c r="F33" s="34">
        <f>(D33)</f>
        <v>0</v>
      </c>
      <c r="G33" s="33"/>
      <c r="H33" s="35"/>
      <c r="I33" s="69">
        <f t="shared" si="0"/>
        <v>0</v>
      </c>
      <c r="J33" s="20"/>
    </row>
    <row r="34" spans="2:10" ht="12.75">
      <c r="B34" s="18"/>
      <c r="C34" s="43" t="s">
        <v>15</v>
      </c>
      <c r="D34" s="32">
        <v>0</v>
      </c>
      <c r="E34" s="33"/>
      <c r="F34" s="34">
        <f>(D34/D11)*G11</f>
        <v>0</v>
      </c>
      <c r="G34" s="33"/>
      <c r="H34" s="35"/>
      <c r="I34" s="36">
        <f t="shared" si="0"/>
        <v>0</v>
      </c>
      <c r="J34" s="20"/>
    </row>
    <row r="35" spans="2:10" ht="15" customHeight="1">
      <c r="B35" s="18"/>
      <c r="C35" s="44" t="s">
        <v>16</v>
      </c>
      <c r="D35" s="37">
        <f>SUM(D19:D34)</f>
        <v>2411.4799999999996</v>
      </c>
      <c r="E35" s="38"/>
      <c r="F35" s="37">
        <f>F51</f>
        <v>2411.4799999999996</v>
      </c>
      <c r="G35" s="38"/>
      <c r="H35" s="39"/>
      <c r="I35" s="40">
        <f>SUM(I19:I34)</f>
        <v>0</v>
      </c>
      <c r="J35" s="20"/>
    </row>
    <row r="36" spans="2:14" ht="9.75" customHeight="1">
      <c r="B36" s="18"/>
      <c r="C36" s="151"/>
      <c r="D36" s="151"/>
      <c r="E36" s="151"/>
      <c r="F36" s="151"/>
      <c r="G36" s="151"/>
      <c r="H36" s="151"/>
      <c r="I36" s="151"/>
      <c r="J36" s="20"/>
      <c r="N36" s="11"/>
    </row>
    <row r="37" spans="2:14" ht="12.75">
      <c r="B37" s="18"/>
      <c r="C37" s="144" t="s">
        <v>36</v>
      </c>
      <c r="D37" s="144"/>
      <c r="E37" s="144"/>
      <c r="F37" s="144"/>
      <c r="G37" s="144"/>
      <c r="H37" s="144"/>
      <c r="I37" s="144"/>
      <c r="J37" s="20"/>
      <c r="N37" s="13"/>
    </row>
    <row r="38" spans="2:10" ht="27" customHeight="1">
      <c r="B38" s="18"/>
      <c r="C38" s="41" t="s">
        <v>6</v>
      </c>
      <c r="D38" s="136" t="s">
        <v>26</v>
      </c>
      <c r="E38" s="136"/>
      <c r="F38" s="136" t="s">
        <v>25</v>
      </c>
      <c r="G38" s="136"/>
      <c r="H38" s="136" t="s">
        <v>4</v>
      </c>
      <c r="I38" s="136"/>
      <c r="J38" s="20"/>
    </row>
    <row r="39" spans="2:10" ht="12.75">
      <c r="B39" s="18"/>
      <c r="C39" s="43" t="s">
        <v>40</v>
      </c>
      <c r="D39" s="32">
        <v>277.99</v>
      </c>
      <c r="E39" s="36"/>
      <c r="F39" s="34"/>
      <c r="G39" s="36"/>
      <c r="H39" s="37"/>
      <c r="I39" s="36">
        <f>D39-F39</f>
        <v>277.99</v>
      </c>
      <c r="J39" s="20"/>
    </row>
    <row r="40" spans="2:10" ht="12.75">
      <c r="B40" s="18"/>
      <c r="C40" s="43" t="s">
        <v>48</v>
      </c>
      <c r="D40" s="32">
        <v>166.8</v>
      </c>
      <c r="E40" s="36"/>
      <c r="F40" s="34"/>
      <c r="G40" s="36"/>
      <c r="H40" s="37"/>
      <c r="I40" s="36"/>
      <c r="J40" s="20"/>
    </row>
    <row r="41" spans="2:10" ht="12.75">
      <c r="B41" s="18"/>
      <c r="C41" s="43" t="s">
        <v>70</v>
      </c>
      <c r="D41" s="32">
        <v>222.39</v>
      </c>
      <c r="E41" s="36"/>
      <c r="F41" s="34"/>
      <c r="G41" s="36"/>
      <c r="H41" s="37"/>
      <c r="I41" s="36"/>
      <c r="J41" s="20"/>
    </row>
    <row r="42" spans="2:10" ht="18.75" customHeight="1">
      <c r="B42" s="18"/>
      <c r="C42" s="44" t="s">
        <v>16</v>
      </c>
      <c r="D42" s="37">
        <f>SUM(D39:D40)</f>
        <v>444.79</v>
      </c>
      <c r="E42" s="38"/>
      <c r="F42" s="37">
        <f>SUM(F39:F40)</f>
        <v>0</v>
      </c>
      <c r="G42" s="38"/>
      <c r="H42" s="45"/>
      <c r="I42" s="40">
        <f>SUM(I39:I40)</f>
        <v>277.99</v>
      </c>
      <c r="J42" s="20"/>
    </row>
    <row r="43" spans="2:10" ht="27.75" customHeight="1">
      <c r="B43" s="18"/>
      <c r="C43" s="44" t="s">
        <v>46</v>
      </c>
      <c r="D43" s="72">
        <f>(D35+D42)</f>
        <v>2856.2699999999995</v>
      </c>
      <c r="E43" s="46"/>
      <c r="F43" s="47"/>
      <c r="G43" s="46"/>
      <c r="H43" s="48"/>
      <c r="I43" s="47"/>
      <c r="J43" s="20"/>
    </row>
    <row r="44" spans="2:10" ht="12.75">
      <c r="B44" s="18"/>
      <c r="C44" s="144" t="s">
        <v>34</v>
      </c>
      <c r="D44" s="144"/>
      <c r="E44" s="144"/>
      <c r="F44" s="144"/>
      <c r="G44" s="144"/>
      <c r="H44" s="144"/>
      <c r="I44" s="144"/>
      <c r="J44" s="20"/>
    </row>
    <row r="45" spans="2:10" ht="25.5">
      <c r="B45" s="18"/>
      <c r="C45" s="41" t="s">
        <v>6</v>
      </c>
      <c r="D45" s="136" t="s">
        <v>17</v>
      </c>
      <c r="E45" s="136"/>
      <c r="F45" s="136" t="s">
        <v>18</v>
      </c>
      <c r="G45" s="136"/>
      <c r="H45" s="136" t="s">
        <v>4</v>
      </c>
      <c r="I45" s="136"/>
      <c r="J45" s="20"/>
    </row>
    <row r="46" spans="2:10" ht="12.75">
      <c r="B46" s="18"/>
      <c r="C46" s="43" t="s">
        <v>19</v>
      </c>
      <c r="D46" s="71">
        <v>44.15</v>
      </c>
      <c r="E46" s="49"/>
      <c r="F46" s="34">
        <f>(D46/D11)*G11</f>
        <v>44.15</v>
      </c>
      <c r="G46" s="49"/>
      <c r="H46" s="50"/>
      <c r="I46" s="36">
        <f>(D46-F46)</f>
        <v>0</v>
      </c>
      <c r="J46" s="20"/>
    </row>
    <row r="47" spans="2:10" ht="12.75">
      <c r="B47" s="18"/>
      <c r="C47" s="43" t="s">
        <v>20</v>
      </c>
      <c r="D47" s="32">
        <v>16.77</v>
      </c>
      <c r="E47" s="49"/>
      <c r="F47" s="34">
        <f>(D47/D11)*G11</f>
        <v>16.77</v>
      </c>
      <c r="G47" s="49"/>
      <c r="H47" s="50"/>
      <c r="I47" s="36">
        <f>(D47-F47)</f>
        <v>0</v>
      </c>
      <c r="J47" s="20"/>
    </row>
    <row r="48" spans="2:10" ht="12.75">
      <c r="B48" s="18"/>
      <c r="C48" s="51" t="s">
        <v>16</v>
      </c>
      <c r="D48" s="52">
        <f>SUM(D46:D47)</f>
        <v>60.92</v>
      </c>
      <c r="E48" s="53"/>
      <c r="F48" s="52">
        <f>SUM(F46:F47)</f>
        <v>60.92</v>
      </c>
      <c r="G48" s="53"/>
      <c r="H48" s="54"/>
      <c r="I48" s="55">
        <f>SUM(I46:I47)</f>
        <v>0</v>
      </c>
      <c r="J48" s="20"/>
    </row>
    <row r="49" spans="2:10" ht="12.75">
      <c r="B49" s="18"/>
      <c r="C49" s="79"/>
      <c r="D49" s="80"/>
      <c r="E49" s="81"/>
      <c r="F49" s="80"/>
      <c r="G49" s="81"/>
      <c r="H49" s="82"/>
      <c r="I49" s="83"/>
      <c r="J49" s="20"/>
    </row>
    <row r="50" spans="2:10" ht="7.5" customHeight="1">
      <c r="B50" s="18"/>
      <c r="C50" s="188"/>
      <c r="D50" s="188"/>
      <c r="E50" s="188"/>
      <c r="F50" s="188"/>
      <c r="G50" s="9"/>
      <c r="H50" s="10"/>
      <c r="I50" s="8"/>
      <c r="J50" s="20"/>
    </row>
    <row r="51" spans="2:10" ht="12.75">
      <c r="B51" s="18"/>
      <c r="C51" s="120" t="s">
        <v>45</v>
      </c>
      <c r="D51" s="121"/>
      <c r="E51" s="122"/>
      <c r="F51" s="5">
        <f>SUM(F19:F34)</f>
        <v>2411.4799999999996</v>
      </c>
      <c r="G51" s="7"/>
      <c r="H51" s="7"/>
      <c r="I51" s="7"/>
      <c r="J51" s="20"/>
    </row>
    <row r="52" spans="2:10" ht="15.75">
      <c r="B52" s="18"/>
      <c r="C52" s="189" t="s">
        <v>37</v>
      </c>
      <c r="D52" s="189"/>
      <c r="E52" s="189"/>
      <c r="F52" s="189"/>
      <c r="G52" s="189"/>
      <c r="H52" s="189"/>
      <c r="I52" s="12">
        <f>(D35-D46-D47-D33)</f>
        <v>2350.5599999999995</v>
      </c>
      <c r="J52" s="22"/>
    </row>
    <row r="53" spans="2:10" ht="129.75" customHeight="1">
      <c r="B53" s="18"/>
      <c r="C53" s="190" t="s">
        <v>92</v>
      </c>
      <c r="D53" s="191"/>
      <c r="E53" s="191"/>
      <c r="F53" s="191"/>
      <c r="G53" s="191"/>
      <c r="H53" s="191"/>
      <c r="I53" s="192"/>
      <c r="J53" s="22"/>
    </row>
    <row r="54" spans="2:10" ht="23.25" customHeight="1">
      <c r="B54" s="18"/>
      <c r="C54" s="23"/>
      <c r="D54" s="113" t="s">
        <v>41</v>
      </c>
      <c r="E54" s="114"/>
      <c r="F54" s="23"/>
      <c r="G54" s="115" t="s">
        <v>24</v>
      </c>
      <c r="H54" s="116"/>
      <c r="I54" s="117"/>
      <c r="J54" s="20"/>
    </row>
    <row r="55" spans="2:10" ht="24.75" customHeight="1">
      <c r="B55" s="18"/>
      <c r="C55" s="24" t="s">
        <v>80</v>
      </c>
      <c r="D55" s="111"/>
      <c r="E55" s="111"/>
      <c r="F55" s="29"/>
      <c r="G55" s="111"/>
      <c r="H55" s="111"/>
      <c r="I55" s="111"/>
      <c r="J55" s="20"/>
    </row>
    <row r="56" spans="2:10" ht="23.25" customHeight="1">
      <c r="B56" s="18"/>
      <c r="C56" s="24" t="s">
        <v>77</v>
      </c>
      <c r="D56" s="111"/>
      <c r="E56" s="111"/>
      <c r="F56" s="29"/>
      <c r="G56" s="111"/>
      <c r="H56" s="111"/>
      <c r="I56" s="111"/>
      <c r="J56" s="20"/>
    </row>
    <row r="57" spans="2:10" ht="19.5" customHeight="1" thickBot="1">
      <c r="B57" s="26"/>
      <c r="C57" s="31" t="s">
        <v>79</v>
      </c>
      <c r="D57" s="112"/>
      <c r="E57" s="112"/>
      <c r="F57" s="27"/>
      <c r="G57" s="112"/>
      <c r="H57" s="112"/>
      <c r="I57" s="112"/>
      <c r="J57" s="28"/>
    </row>
    <row r="58" ht="12.75"/>
    <row r="59" ht="12.75"/>
    <row r="60" ht="12.75"/>
    <row r="61" ht="12.75"/>
    <row r="62" ht="12.75"/>
    <row r="63" ht="12.75"/>
    <row r="64" ht="12.75"/>
    <row r="65" ht="12.75"/>
    <row r="66" ht="12.75"/>
    <row r="67" ht="12.75"/>
    <row r="68" ht="12.75"/>
    <row r="69" ht="12.75"/>
    <row r="70" ht="12.75"/>
  </sheetData>
  <sheetProtection/>
  <mergeCells count="55">
    <mergeCell ref="B4:J4"/>
    <mergeCell ref="B1:C3"/>
    <mergeCell ref="I1:J1"/>
    <mergeCell ref="I2:J2"/>
    <mergeCell ref="I3:J3"/>
    <mergeCell ref="D1:G1"/>
    <mergeCell ref="D2:G2"/>
    <mergeCell ref="D3:G3"/>
    <mergeCell ref="C5:I5"/>
    <mergeCell ref="C6:I6"/>
    <mergeCell ref="D7:E7"/>
    <mergeCell ref="G7:I7"/>
    <mergeCell ref="D8:E8"/>
    <mergeCell ref="G8:I8"/>
    <mergeCell ref="D9:E9"/>
    <mergeCell ref="G9:I9"/>
    <mergeCell ref="D10:E10"/>
    <mergeCell ref="G10:I10"/>
    <mergeCell ref="D11:E11"/>
    <mergeCell ref="G11:I11"/>
    <mergeCell ref="D12:E12"/>
    <mergeCell ref="F12:F13"/>
    <mergeCell ref="G12:I13"/>
    <mergeCell ref="D13:E13"/>
    <mergeCell ref="D14:E14"/>
    <mergeCell ref="F14:F15"/>
    <mergeCell ref="G14:I14"/>
    <mergeCell ref="D15:E15"/>
    <mergeCell ref="G15:I15"/>
    <mergeCell ref="C16:I16"/>
    <mergeCell ref="F45:G45"/>
    <mergeCell ref="H45:I45"/>
    <mergeCell ref="C17:I17"/>
    <mergeCell ref="D18:E18"/>
    <mergeCell ref="F18:G18"/>
    <mergeCell ref="H18:I18"/>
    <mergeCell ref="C36:I36"/>
    <mergeCell ref="C37:I37"/>
    <mergeCell ref="D38:E38"/>
    <mergeCell ref="C50:F50"/>
    <mergeCell ref="C51:E51"/>
    <mergeCell ref="C52:H52"/>
    <mergeCell ref="D54:E54"/>
    <mergeCell ref="G54:I54"/>
    <mergeCell ref="C53:I53"/>
    <mergeCell ref="D57:E57"/>
    <mergeCell ref="G55:I55"/>
    <mergeCell ref="G56:I56"/>
    <mergeCell ref="G57:I57"/>
    <mergeCell ref="F38:G38"/>
    <mergeCell ref="H38:I38"/>
    <mergeCell ref="C44:I44"/>
    <mergeCell ref="D45:E45"/>
    <mergeCell ref="D55:E55"/>
    <mergeCell ref="D56:E56"/>
  </mergeCells>
  <printOptions horizontalCentered="1"/>
  <pageMargins left="0.25" right="0.25" top="0.75" bottom="0.75" header="0.3" footer="0.3"/>
  <pageSetup horizontalDpi="600" verticalDpi="600" orientation="portrait" paperSize="9" scale="74" r:id="rId4"/>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B1:P56"/>
  <sheetViews>
    <sheetView zoomScalePageLayoutView="0" workbookViewId="0" topLeftCell="A1">
      <selection activeCell="I2" sqref="I2:J2"/>
    </sheetView>
  </sheetViews>
  <sheetFormatPr defaultColWidth="9.140625" defaultRowHeight="12.75"/>
  <cols>
    <col min="1" max="1" width="3.00390625" style="4" customWidth="1"/>
    <col min="2" max="2" width="2.00390625" style="4" customWidth="1"/>
    <col min="3" max="3" width="20.7109375" style="4" customWidth="1"/>
    <col min="4" max="4" width="18.8515625" style="4" customWidth="1"/>
    <col min="5" max="5" width="14.57421875" style="4" customWidth="1"/>
    <col min="6" max="6" width="20.7109375" style="4" customWidth="1"/>
    <col min="7" max="7" width="15.7109375" style="4" customWidth="1"/>
    <col min="8" max="8" width="19.7109375" style="4" customWidth="1"/>
    <col min="9" max="9" width="15.7109375" style="4" customWidth="1"/>
    <col min="10" max="10" width="1.421875" style="4" customWidth="1"/>
    <col min="11" max="11" width="2.28125" style="4" customWidth="1"/>
    <col min="12" max="16384" width="9.140625" style="4" customWidth="1"/>
  </cols>
  <sheetData>
    <row r="1" spans="2:10" ht="24.75" customHeight="1">
      <c r="B1" s="170"/>
      <c r="C1" s="171"/>
      <c r="D1" s="176" t="s">
        <v>119</v>
      </c>
      <c r="E1" s="214"/>
      <c r="F1" s="214"/>
      <c r="G1" s="171"/>
      <c r="H1" s="91" t="s">
        <v>111</v>
      </c>
      <c r="I1" s="182" t="s">
        <v>126</v>
      </c>
      <c r="J1" s="215"/>
    </row>
    <row r="2" spans="2:10" ht="24.75" customHeight="1">
      <c r="B2" s="172"/>
      <c r="C2" s="173"/>
      <c r="D2" s="179" t="s">
        <v>110</v>
      </c>
      <c r="E2" s="209"/>
      <c r="F2" s="209"/>
      <c r="G2" s="173"/>
      <c r="H2" s="93" t="s">
        <v>114</v>
      </c>
      <c r="I2" s="184">
        <v>44566</v>
      </c>
      <c r="J2" s="185"/>
    </row>
    <row r="3" spans="2:10" ht="24.75" customHeight="1" thickBot="1">
      <c r="B3" s="172"/>
      <c r="C3" s="173"/>
      <c r="D3" s="172"/>
      <c r="E3" s="209"/>
      <c r="F3" s="209"/>
      <c r="G3" s="173"/>
      <c r="H3" s="95" t="s">
        <v>113</v>
      </c>
      <c r="I3" s="216" t="s">
        <v>127</v>
      </c>
      <c r="J3" s="175"/>
    </row>
    <row r="4" spans="2:10" ht="12" customHeight="1" thickBot="1">
      <c r="B4" s="167"/>
      <c r="C4" s="168"/>
      <c r="D4" s="168"/>
      <c r="E4" s="168"/>
      <c r="F4" s="168"/>
      <c r="G4" s="168"/>
      <c r="H4" s="168"/>
      <c r="I4" s="168"/>
      <c r="J4" s="169"/>
    </row>
    <row r="5" spans="2:10" ht="15" thickBot="1">
      <c r="B5" s="26"/>
      <c r="C5" s="157" t="s">
        <v>117</v>
      </c>
      <c r="D5" s="157"/>
      <c r="E5" s="157"/>
      <c r="F5" s="157"/>
      <c r="G5" s="157"/>
      <c r="H5" s="157"/>
      <c r="I5" s="157"/>
      <c r="J5" s="28"/>
    </row>
    <row r="6" spans="2:10" ht="7.5" customHeight="1">
      <c r="B6" s="16"/>
      <c r="C6" s="158"/>
      <c r="D6" s="158"/>
      <c r="E6" s="158"/>
      <c r="F6" s="158"/>
      <c r="G6" s="158"/>
      <c r="H6" s="158"/>
      <c r="I6" s="158"/>
      <c r="J6" s="17"/>
    </row>
    <row r="7" spans="2:10" ht="12.75">
      <c r="B7" s="18"/>
      <c r="C7" s="1" t="s">
        <v>0</v>
      </c>
      <c r="D7" s="203"/>
      <c r="E7" s="204"/>
      <c r="F7" s="2" t="s">
        <v>60</v>
      </c>
      <c r="G7" s="199" t="s">
        <v>74</v>
      </c>
      <c r="H7" s="199"/>
      <c r="I7" s="199"/>
      <c r="J7" s="20"/>
    </row>
    <row r="8" spans="2:10" ht="14.25">
      <c r="B8" s="18"/>
      <c r="C8" s="1" t="s">
        <v>1</v>
      </c>
      <c r="D8" s="152"/>
      <c r="E8" s="152"/>
      <c r="F8" s="2" t="s">
        <v>21</v>
      </c>
      <c r="G8" s="205">
        <v>8</v>
      </c>
      <c r="H8" s="206"/>
      <c r="I8" s="207"/>
      <c r="J8" s="20"/>
    </row>
    <row r="9" spans="2:10" ht="13.5">
      <c r="B9" s="18"/>
      <c r="C9" s="1" t="s">
        <v>54</v>
      </c>
      <c r="D9" s="152"/>
      <c r="E9" s="152"/>
      <c r="F9" s="2" t="s">
        <v>64</v>
      </c>
      <c r="G9" s="210"/>
      <c r="H9" s="211"/>
      <c r="I9" s="212"/>
      <c r="J9" s="20"/>
    </row>
    <row r="10" spans="2:10" ht="13.5">
      <c r="B10" s="18"/>
      <c r="C10" s="1" t="s">
        <v>55</v>
      </c>
      <c r="D10" s="152"/>
      <c r="E10" s="152"/>
      <c r="F10" s="30" t="s">
        <v>56</v>
      </c>
      <c r="G10" s="200"/>
      <c r="H10" s="200"/>
      <c r="I10" s="200"/>
      <c r="J10" s="20"/>
    </row>
    <row r="11" spans="2:10" ht="13.5">
      <c r="B11" s="18"/>
      <c r="C11" s="1" t="s">
        <v>23</v>
      </c>
      <c r="D11" s="201">
        <v>30</v>
      </c>
      <c r="E11" s="202"/>
      <c r="F11" s="1" t="s">
        <v>57</v>
      </c>
      <c r="G11" s="213">
        <v>20</v>
      </c>
      <c r="H11" s="213"/>
      <c r="I11" s="213"/>
      <c r="J11" s="20"/>
    </row>
    <row r="12" spans="2:10" ht="12.75">
      <c r="B12" s="18"/>
      <c r="C12" s="1" t="s">
        <v>58</v>
      </c>
      <c r="D12" s="120" t="s">
        <v>106</v>
      </c>
      <c r="E12" s="122"/>
      <c r="F12" s="109" t="s">
        <v>65</v>
      </c>
      <c r="G12" s="193"/>
      <c r="H12" s="194"/>
      <c r="I12" s="195"/>
      <c r="J12" s="20"/>
    </row>
    <row r="13" spans="2:10" ht="13.5">
      <c r="B13" s="18"/>
      <c r="C13" s="1" t="s">
        <v>59</v>
      </c>
      <c r="D13" s="148">
        <f>(I51)</f>
        <v>959.7333333333332</v>
      </c>
      <c r="E13" s="149"/>
      <c r="F13" s="110"/>
      <c r="G13" s="196"/>
      <c r="H13" s="197"/>
      <c r="I13" s="198"/>
      <c r="J13" s="20"/>
    </row>
    <row r="14" spans="2:10" ht="21" customHeight="1">
      <c r="B14" s="18"/>
      <c r="C14" s="1" t="s">
        <v>61</v>
      </c>
      <c r="D14" s="120" t="s">
        <v>87</v>
      </c>
      <c r="E14" s="122"/>
      <c r="F14" s="118" t="s">
        <v>62</v>
      </c>
      <c r="G14" s="145" t="s">
        <v>93</v>
      </c>
      <c r="H14" s="146"/>
      <c r="I14" s="147"/>
      <c r="J14" s="20"/>
    </row>
    <row r="15" spans="2:10" ht="15.75" customHeight="1">
      <c r="B15" s="18"/>
      <c r="C15" s="1" t="s">
        <v>63</v>
      </c>
      <c r="D15" s="120" t="s">
        <v>88</v>
      </c>
      <c r="E15" s="122"/>
      <c r="F15" s="119"/>
      <c r="G15" s="120">
        <v>6000062</v>
      </c>
      <c r="H15" s="121"/>
      <c r="I15" s="122"/>
      <c r="J15" s="20"/>
    </row>
    <row r="16" spans="2:10" ht="9" customHeight="1">
      <c r="B16" s="18"/>
      <c r="C16" s="137"/>
      <c r="D16" s="137"/>
      <c r="E16" s="137"/>
      <c r="F16" s="137"/>
      <c r="G16" s="137"/>
      <c r="H16" s="137"/>
      <c r="I16" s="137"/>
      <c r="J16" s="20"/>
    </row>
    <row r="17" spans="2:10" ht="12.75">
      <c r="B17" s="18"/>
      <c r="C17" s="150" t="s">
        <v>35</v>
      </c>
      <c r="D17" s="150"/>
      <c r="E17" s="150"/>
      <c r="F17" s="150"/>
      <c r="G17" s="150"/>
      <c r="H17" s="150"/>
      <c r="I17" s="150"/>
      <c r="J17" s="20"/>
    </row>
    <row r="18" spans="2:10" ht="38.25" customHeight="1">
      <c r="B18" s="18"/>
      <c r="C18" s="41" t="s">
        <v>6</v>
      </c>
      <c r="D18" s="136" t="s">
        <v>5</v>
      </c>
      <c r="E18" s="136"/>
      <c r="F18" s="136" t="s">
        <v>3</v>
      </c>
      <c r="G18" s="136"/>
      <c r="H18" s="136" t="s">
        <v>4</v>
      </c>
      <c r="I18" s="136"/>
      <c r="J18" s="20"/>
    </row>
    <row r="19" spans="2:12" ht="12.75">
      <c r="B19" s="18"/>
      <c r="C19" s="42" t="s">
        <v>7</v>
      </c>
      <c r="D19" s="32">
        <v>55.29</v>
      </c>
      <c r="E19" s="33"/>
      <c r="F19" s="34">
        <f>(D19/D11)*G11</f>
        <v>36.86</v>
      </c>
      <c r="G19" s="33"/>
      <c r="H19" s="35"/>
      <c r="I19" s="36">
        <f>D19-F19</f>
        <v>18.43</v>
      </c>
      <c r="J19" s="20"/>
      <c r="L19" s="14"/>
    </row>
    <row r="20" spans="2:12" ht="12.75">
      <c r="B20" s="18"/>
      <c r="C20" s="43" t="s">
        <v>8</v>
      </c>
      <c r="D20" s="32">
        <v>1027.5</v>
      </c>
      <c r="E20" s="33"/>
      <c r="F20" s="34">
        <f>(D20/D11)*G11</f>
        <v>685</v>
      </c>
      <c r="G20" s="33"/>
      <c r="H20" s="35"/>
      <c r="I20" s="36">
        <f>D20-F20</f>
        <v>342.5</v>
      </c>
      <c r="J20" s="20"/>
      <c r="L20" s="14"/>
    </row>
    <row r="21" spans="2:10" ht="12.75">
      <c r="B21" s="18"/>
      <c r="C21" s="43" t="s">
        <v>9</v>
      </c>
      <c r="D21" s="32">
        <v>12.29</v>
      </c>
      <c r="E21" s="33"/>
      <c r="F21" s="34">
        <f>(D21/D11)*G11</f>
        <v>8.193333333333332</v>
      </c>
      <c r="G21" s="33"/>
      <c r="H21" s="35"/>
      <c r="I21" s="36">
        <f aca="true" t="shared" si="0" ref="I21:I34">D21-F21</f>
        <v>4.096666666666668</v>
      </c>
      <c r="J21" s="20"/>
    </row>
    <row r="22" spans="2:10" ht="12.75">
      <c r="B22" s="18"/>
      <c r="C22" s="43" t="s">
        <v>10</v>
      </c>
      <c r="D22" s="32">
        <v>0</v>
      </c>
      <c r="E22" s="33"/>
      <c r="F22" s="34">
        <f>(D22/D11)*G11</f>
        <v>0</v>
      </c>
      <c r="G22" s="33"/>
      <c r="H22" s="35"/>
      <c r="I22" s="36">
        <f t="shared" si="0"/>
        <v>0</v>
      </c>
      <c r="J22" s="20"/>
    </row>
    <row r="23" spans="2:10" ht="12.75">
      <c r="B23" s="18"/>
      <c r="C23" s="43" t="s">
        <v>11</v>
      </c>
      <c r="D23" s="32">
        <v>357.46</v>
      </c>
      <c r="E23" s="33"/>
      <c r="F23" s="34">
        <f>(D23/D11)*G11</f>
        <v>238.30666666666667</v>
      </c>
      <c r="G23" s="33"/>
      <c r="H23" s="35"/>
      <c r="I23" s="36">
        <f t="shared" si="0"/>
        <v>119.15333333333331</v>
      </c>
      <c r="J23" s="20"/>
    </row>
    <row r="24" spans="2:10" ht="12.75">
      <c r="B24" s="18"/>
      <c r="C24" s="43" t="s">
        <v>43</v>
      </c>
      <c r="D24" s="32">
        <v>45</v>
      </c>
      <c r="E24" s="33"/>
      <c r="F24" s="34">
        <f>(D24)</f>
        <v>45</v>
      </c>
      <c r="G24" s="33"/>
      <c r="H24" s="35"/>
      <c r="I24" s="69">
        <f t="shared" si="0"/>
        <v>0</v>
      </c>
      <c r="J24" s="20"/>
    </row>
    <row r="25" spans="2:10" ht="12.75">
      <c r="B25" s="18"/>
      <c r="C25" s="43" t="s">
        <v>42</v>
      </c>
      <c r="D25" s="32">
        <v>0</v>
      </c>
      <c r="E25" s="33"/>
      <c r="F25" s="34">
        <f>SUM(D25)</f>
        <v>0</v>
      </c>
      <c r="G25" s="33"/>
      <c r="H25" s="35"/>
      <c r="I25" s="69">
        <f t="shared" si="0"/>
        <v>0</v>
      </c>
      <c r="J25" s="20"/>
    </row>
    <row r="26" spans="2:10" ht="12.75">
      <c r="B26" s="18"/>
      <c r="C26" s="43" t="s">
        <v>12</v>
      </c>
      <c r="D26" s="32">
        <v>0</v>
      </c>
      <c r="E26" s="33"/>
      <c r="F26" s="34">
        <f>(D26/D11)*G11</f>
        <v>0</v>
      </c>
      <c r="G26" s="33"/>
      <c r="H26" s="35"/>
      <c r="I26" s="36">
        <f t="shared" si="0"/>
        <v>0</v>
      </c>
      <c r="J26" s="20"/>
    </row>
    <row r="27" spans="2:10" ht="12.75">
      <c r="B27" s="18"/>
      <c r="C27" s="43" t="s">
        <v>13</v>
      </c>
      <c r="D27" s="32">
        <v>0</v>
      </c>
      <c r="E27" s="33"/>
      <c r="F27" s="34">
        <f>(D27/D11)*G11</f>
        <v>0</v>
      </c>
      <c r="G27" s="33"/>
      <c r="H27" s="35"/>
      <c r="I27" s="36">
        <f t="shared" si="0"/>
        <v>0</v>
      </c>
      <c r="J27" s="20"/>
    </row>
    <row r="28" spans="2:10" ht="12.75">
      <c r="B28" s="18"/>
      <c r="C28" s="43" t="s">
        <v>14</v>
      </c>
      <c r="D28" s="32">
        <v>12.18</v>
      </c>
      <c r="E28" s="33"/>
      <c r="F28" s="34">
        <f>(D28/D11)*G11</f>
        <v>8.12</v>
      </c>
      <c r="G28" s="33"/>
      <c r="H28" s="35"/>
      <c r="I28" s="36">
        <f t="shared" si="0"/>
        <v>4.0600000000000005</v>
      </c>
      <c r="J28" s="20"/>
    </row>
    <row r="29" spans="2:10" ht="12.75">
      <c r="B29" s="18"/>
      <c r="C29" s="43" t="s">
        <v>53</v>
      </c>
      <c r="D29" s="32">
        <v>0</v>
      </c>
      <c r="E29" s="33"/>
      <c r="F29" s="34">
        <f>(D29/D11*G11)</f>
        <v>0</v>
      </c>
      <c r="G29" s="33"/>
      <c r="H29" s="35"/>
      <c r="I29" s="36">
        <f t="shared" si="0"/>
        <v>0</v>
      </c>
      <c r="J29" s="20"/>
    </row>
    <row r="30" spans="2:16" ht="12.75">
      <c r="B30" s="18"/>
      <c r="C30" s="43" t="s">
        <v>49</v>
      </c>
      <c r="D30" s="32">
        <v>0</v>
      </c>
      <c r="E30" s="33"/>
      <c r="F30" s="34">
        <f>(D30/D11)*G11</f>
        <v>0</v>
      </c>
      <c r="G30" s="33"/>
      <c r="H30" s="35"/>
      <c r="I30" s="36">
        <f t="shared" si="0"/>
        <v>0</v>
      </c>
      <c r="J30" s="20"/>
      <c r="P30" s="97"/>
    </row>
    <row r="31" spans="2:10" ht="12.75">
      <c r="B31" s="18"/>
      <c r="C31" s="43" t="s">
        <v>44</v>
      </c>
      <c r="D31" s="32">
        <v>656.56</v>
      </c>
      <c r="E31" s="33"/>
      <c r="F31" s="34">
        <f>(D31/D11)*G11</f>
        <v>437.70666666666665</v>
      </c>
      <c r="G31" s="33"/>
      <c r="H31" s="35"/>
      <c r="I31" s="36">
        <f t="shared" si="0"/>
        <v>218.8533333333333</v>
      </c>
      <c r="J31" s="20"/>
    </row>
    <row r="32" spans="2:11" ht="12.75">
      <c r="B32" s="18"/>
      <c r="C32" s="43" t="s">
        <v>32</v>
      </c>
      <c r="D32" s="32">
        <v>0</v>
      </c>
      <c r="E32" s="33"/>
      <c r="F32" s="34">
        <f>(D32/D11)*G11</f>
        <v>0</v>
      </c>
      <c r="G32" s="33"/>
      <c r="H32" s="35"/>
      <c r="I32" s="36">
        <f t="shared" si="0"/>
        <v>0</v>
      </c>
      <c r="J32" s="20"/>
      <c r="K32" s="6"/>
    </row>
    <row r="33" spans="2:10" ht="12.75">
      <c r="B33" s="18"/>
      <c r="C33" s="43" t="s">
        <v>27</v>
      </c>
      <c r="D33" s="32">
        <v>0</v>
      </c>
      <c r="E33" s="33"/>
      <c r="F33" s="34">
        <f>(D33)</f>
        <v>0</v>
      </c>
      <c r="G33" s="33"/>
      <c r="H33" s="35"/>
      <c r="I33" s="69">
        <f t="shared" si="0"/>
        <v>0</v>
      </c>
      <c r="J33" s="20"/>
    </row>
    <row r="34" spans="2:10" ht="12.75">
      <c r="B34" s="18"/>
      <c r="C34" s="43" t="s">
        <v>15</v>
      </c>
      <c r="D34" s="32">
        <v>0</v>
      </c>
      <c r="E34" s="33"/>
      <c r="F34" s="34">
        <f>(D34/D11)*G11</f>
        <v>0</v>
      </c>
      <c r="G34" s="33"/>
      <c r="H34" s="35"/>
      <c r="I34" s="36">
        <f t="shared" si="0"/>
        <v>0</v>
      </c>
      <c r="J34" s="20"/>
    </row>
    <row r="35" spans="2:10" ht="15" customHeight="1">
      <c r="B35" s="18"/>
      <c r="C35" s="44" t="s">
        <v>16</v>
      </c>
      <c r="D35" s="37">
        <f>SUM(D19:D34)</f>
        <v>2166.2799999999997</v>
      </c>
      <c r="E35" s="38"/>
      <c r="F35" s="37">
        <f>SUM(F19:F34)</f>
        <v>1459.1866666666667</v>
      </c>
      <c r="G35" s="38"/>
      <c r="H35" s="39"/>
      <c r="I35" s="40">
        <f>SUM(I19:I34)</f>
        <v>707.0933333333332</v>
      </c>
      <c r="J35" s="20"/>
    </row>
    <row r="36" spans="2:14" ht="9.75" customHeight="1">
      <c r="B36" s="18"/>
      <c r="C36" s="151"/>
      <c r="D36" s="151"/>
      <c r="E36" s="151"/>
      <c r="F36" s="151"/>
      <c r="G36" s="151"/>
      <c r="H36" s="151"/>
      <c r="I36" s="151"/>
      <c r="J36" s="20"/>
      <c r="N36" s="11"/>
    </row>
    <row r="37" spans="2:14" ht="12.75">
      <c r="B37" s="18"/>
      <c r="C37" s="144" t="s">
        <v>36</v>
      </c>
      <c r="D37" s="144"/>
      <c r="E37" s="144"/>
      <c r="F37" s="144"/>
      <c r="G37" s="144"/>
      <c r="H37" s="144"/>
      <c r="I37" s="144"/>
      <c r="J37" s="20"/>
      <c r="N37" s="13"/>
    </row>
    <row r="38" spans="2:10" ht="27" customHeight="1">
      <c r="B38" s="18"/>
      <c r="C38" s="41" t="s">
        <v>6</v>
      </c>
      <c r="D38" s="136" t="s">
        <v>26</v>
      </c>
      <c r="E38" s="136"/>
      <c r="F38" s="136" t="s">
        <v>25</v>
      </c>
      <c r="G38" s="136"/>
      <c r="H38" s="136" t="s">
        <v>4</v>
      </c>
      <c r="I38" s="136"/>
      <c r="J38" s="20"/>
    </row>
    <row r="39" spans="2:10" ht="12.75">
      <c r="B39" s="18"/>
      <c r="C39" s="43" t="s">
        <v>40</v>
      </c>
      <c r="D39" s="32">
        <v>277.38</v>
      </c>
      <c r="E39" s="36"/>
      <c r="F39" s="34"/>
      <c r="G39" s="36"/>
      <c r="H39" s="37"/>
      <c r="I39" s="36">
        <f>D39-F39</f>
        <v>277.38</v>
      </c>
      <c r="J39" s="20"/>
    </row>
    <row r="40" spans="2:10" ht="12.75">
      <c r="B40" s="18"/>
      <c r="C40" s="43" t="s">
        <v>48</v>
      </c>
      <c r="D40" s="32">
        <v>166.43</v>
      </c>
      <c r="E40" s="36"/>
      <c r="F40" s="34"/>
      <c r="G40" s="36"/>
      <c r="H40" s="37"/>
      <c r="I40" s="36"/>
      <c r="J40" s="20"/>
    </row>
    <row r="41" spans="2:10" ht="18.75" customHeight="1">
      <c r="B41" s="18"/>
      <c r="C41" s="44" t="s">
        <v>16</v>
      </c>
      <c r="D41" s="37">
        <f>SUM(D39:D40)</f>
        <v>443.81</v>
      </c>
      <c r="E41" s="38"/>
      <c r="F41" s="37">
        <f>SUM(F39:F40)</f>
        <v>0</v>
      </c>
      <c r="G41" s="38"/>
      <c r="H41" s="45"/>
      <c r="I41" s="40">
        <f>SUM(I39:I40)</f>
        <v>277.38</v>
      </c>
      <c r="J41" s="20"/>
    </row>
    <row r="42" spans="2:10" ht="27.75" customHeight="1">
      <c r="B42" s="18"/>
      <c r="C42" s="44" t="s">
        <v>46</v>
      </c>
      <c r="D42" s="72">
        <f>(D35+D41)</f>
        <v>2610.0899999999997</v>
      </c>
      <c r="E42" s="46"/>
      <c r="F42" s="47"/>
      <c r="G42" s="46"/>
      <c r="H42" s="48"/>
      <c r="I42" s="47"/>
      <c r="J42" s="20"/>
    </row>
    <row r="43" spans="2:10" ht="12.75">
      <c r="B43" s="18"/>
      <c r="C43" s="144" t="s">
        <v>34</v>
      </c>
      <c r="D43" s="144"/>
      <c r="E43" s="144"/>
      <c r="F43" s="144"/>
      <c r="G43" s="144"/>
      <c r="H43" s="144"/>
      <c r="I43" s="144"/>
      <c r="J43" s="20"/>
    </row>
    <row r="44" spans="2:10" ht="25.5">
      <c r="B44" s="18"/>
      <c r="C44" s="41" t="s">
        <v>6</v>
      </c>
      <c r="D44" s="136" t="s">
        <v>17</v>
      </c>
      <c r="E44" s="136"/>
      <c r="F44" s="136" t="s">
        <v>18</v>
      </c>
      <c r="G44" s="136"/>
      <c r="H44" s="136" t="s">
        <v>4</v>
      </c>
      <c r="I44" s="136"/>
      <c r="J44" s="20"/>
    </row>
    <row r="45" spans="2:10" ht="12.75">
      <c r="B45" s="18"/>
      <c r="C45" s="43" t="s">
        <v>19</v>
      </c>
      <c r="D45" s="71">
        <v>57.78</v>
      </c>
      <c r="E45" s="49"/>
      <c r="F45" s="34">
        <f>(D45/D11)*G11</f>
        <v>38.519999999999996</v>
      </c>
      <c r="G45" s="49"/>
      <c r="H45" s="50"/>
      <c r="I45" s="36">
        <f>(D45-F45)</f>
        <v>19.260000000000005</v>
      </c>
      <c r="J45" s="20"/>
    </row>
    <row r="46" spans="2:10" ht="12.75">
      <c r="B46" s="18"/>
      <c r="C46" s="43" t="s">
        <v>20</v>
      </c>
      <c r="D46" s="32">
        <v>16.44</v>
      </c>
      <c r="E46" s="49"/>
      <c r="F46" s="34">
        <f>(D46/D11)*G11</f>
        <v>10.96</v>
      </c>
      <c r="G46" s="49"/>
      <c r="H46" s="50"/>
      <c r="I46" s="36">
        <f>(D46-F46)</f>
        <v>5.48</v>
      </c>
      <c r="J46" s="20"/>
    </row>
    <row r="47" spans="2:10" ht="12.75">
      <c r="B47" s="18"/>
      <c r="C47" s="51" t="s">
        <v>16</v>
      </c>
      <c r="D47" s="52">
        <f>SUM(D45:D46)</f>
        <v>74.22</v>
      </c>
      <c r="E47" s="53"/>
      <c r="F47" s="52">
        <f>F45+F46</f>
        <v>49.48</v>
      </c>
      <c r="G47" s="53"/>
      <c r="H47" s="54"/>
      <c r="I47" s="55">
        <f>SUM(I45:I46)</f>
        <v>24.740000000000006</v>
      </c>
      <c r="J47" s="20"/>
    </row>
    <row r="48" spans="2:10" ht="12.75">
      <c r="B48" s="18"/>
      <c r="C48" s="74"/>
      <c r="D48" s="75"/>
      <c r="E48" s="76"/>
      <c r="F48" s="75"/>
      <c r="G48" s="76"/>
      <c r="H48" s="77"/>
      <c r="I48" s="78"/>
      <c r="J48" s="20"/>
    </row>
    <row r="49" spans="2:10" ht="7.5" customHeight="1">
      <c r="B49" s="18"/>
      <c r="C49" s="129"/>
      <c r="D49" s="129"/>
      <c r="E49" s="129"/>
      <c r="F49" s="129"/>
      <c r="G49" s="46"/>
      <c r="H49" s="56"/>
      <c r="I49" s="47"/>
      <c r="J49" s="20"/>
    </row>
    <row r="50" spans="2:10" ht="12.75">
      <c r="B50" s="18"/>
      <c r="C50" s="130" t="s">
        <v>45</v>
      </c>
      <c r="D50" s="131"/>
      <c r="E50" s="132"/>
      <c r="F50" s="57">
        <f>I35+I39</f>
        <v>984.4733333333332</v>
      </c>
      <c r="G50" s="58"/>
      <c r="H50" s="58"/>
      <c r="I50" s="58"/>
      <c r="J50" s="20"/>
    </row>
    <row r="51" spans="2:10" ht="15.75">
      <c r="B51" s="18"/>
      <c r="C51" s="133" t="s">
        <v>37</v>
      </c>
      <c r="D51" s="134"/>
      <c r="E51" s="134"/>
      <c r="F51" s="134"/>
      <c r="G51" s="134"/>
      <c r="H51" s="135"/>
      <c r="I51" s="12">
        <f>I35-I47+I41</f>
        <v>959.7333333333332</v>
      </c>
      <c r="J51" s="22"/>
    </row>
    <row r="52" spans="2:10" ht="126" customHeight="1">
      <c r="B52" s="18"/>
      <c r="C52" s="190" t="s">
        <v>92</v>
      </c>
      <c r="D52" s="191"/>
      <c r="E52" s="191"/>
      <c r="F52" s="191"/>
      <c r="G52" s="191"/>
      <c r="H52" s="191"/>
      <c r="I52" s="192"/>
      <c r="J52" s="22"/>
    </row>
    <row r="53" spans="2:10" ht="23.25" customHeight="1">
      <c r="B53" s="18"/>
      <c r="C53" s="23"/>
      <c r="D53" s="113" t="s">
        <v>41</v>
      </c>
      <c r="E53" s="114"/>
      <c r="F53" s="23"/>
      <c r="G53" s="115" t="s">
        <v>24</v>
      </c>
      <c r="H53" s="116"/>
      <c r="I53" s="117"/>
      <c r="J53" s="20"/>
    </row>
    <row r="54" spans="2:10" ht="23.25" customHeight="1">
      <c r="B54" s="18"/>
      <c r="C54" s="62" t="s">
        <v>67</v>
      </c>
      <c r="D54" s="111"/>
      <c r="E54" s="111"/>
      <c r="F54" s="29"/>
      <c r="G54" s="111"/>
      <c r="H54" s="111"/>
      <c r="I54" s="111"/>
      <c r="J54" s="20"/>
    </row>
    <row r="55" spans="2:10" ht="21.75" customHeight="1">
      <c r="B55" s="18"/>
      <c r="C55" s="62" t="s">
        <v>66</v>
      </c>
      <c r="D55" s="111"/>
      <c r="E55" s="111"/>
      <c r="F55" s="29"/>
      <c r="G55" s="111"/>
      <c r="H55" s="111"/>
      <c r="I55" s="111"/>
      <c r="J55" s="20"/>
    </row>
    <row r="56" spans="2:10" ht="24.75" customHeight="1" thickBot="1">
      <c r="B56" s="26"/>
      <c r="C56" s="63" t="s">
        <v>79</v>
      </c>
      <c r="D56" s="112"/>
      <c r="E56" s="112"/>
      <c r="F56" s="27"/>
      <c r="G56" s="112"/>
      <c r="H56" s="112"/>
      <c r="I56" s="112"/>
      <c r="J56" s="28"/>
    </row>
    <row r="57" ht="12.75"/>
    <row r="58" ht="12.75"/>
    <row r="59" ht="12.75"/>
    <row r="60" ht="12.75"/>
    <row r="61" ht="12.75"/>
    <row r="62" ht="12.75"/>
    <row r="63" ht="12.75"/>
    <row r="64" ht="12.75"/>
    <row r="65" ht="12.75"/>
    <row r="66" ht="12.75"/>
    <row r="67" ht="12.75"/>
    <row r="68" ht="12.75"/>
  </sheetData>
  <sheetProtection/>
  <mergeCells count="55">
    <mergeCell ref="B4:J4"/>
    <mergeCell ref="B1:C3"/>
    <mergeCell ref="D1:G1"/>
    <mergeCell ref="D2:G2"/>
    <mergeCell ref="D3:G3"/>
    <mergeCell ref="I1:J1"/>
    <mergeCell ref="I2:J2"/>
    <mergeCell ref="I3:J3"/>
    <mergeCell ref="C5:I5"/>
    <mergeCell ref="C6:I6"/>
    <mergeCell ref="D7:E7"/>
    <mergeCell ref="G7:I7"/>
    <mergeCell ref="D8:E8"/>
    <mergeCell ref="G8:I8"/>
    <mergeCell ref="D9:E9"/>
    <mergeCell ref="G9:I9"/>
    <mergeCell ref="D10:E10"/>
    <mergeCell ref="G10:I10"/>
    <mergeCell ref="D11:E11"/>
    <mergeCell ref="G11:I11"/>
    <mergeCell ref="D12:E12"/>
    <mergeCell ref="F12:F13"/>
    <mergeCell ref="G12:I13"/>
    <mergeCell ref="D13:E13"/>
    <mergeCell ref="D14:E14"/>
    <mergeCell ref="F14:F15"/>
    <mergeCell ref="G14:I14"/>
    <mergeCell ref="D15:E15"/>
    <mergeCell ref="G15:I15"/>
    <mergeCell ref="C16:I16"/>
    <mergeCell ref="F44:G44"/>
    <mergeCell ref="H44:I44"/>
    <mergeCell ref="C17:I17"/>
    <mergeCell ref="D18:E18"/>
    <mergeCell ref="F18:G18"/>
    <mergeCell ref="H18:I18"/>
    <mergeCell ref="C36:I36"/>
    <mergeCell ref="C37:I37"/>
    <mergeCell ref="D38:E38"/>
    <mergeCell ref="C49:F49"/>
    <mergeCell ref="C50:E50"/>
    <mergeCell ref="C51:H51"/>
    <mergeCell ref="D53:E53"/>
    <mergeCell ref="G53:I53"/>
    <mergeCell ref="C52:I52"/>
    <mergeCell ref="D56:E56"/>
    <mergeCell ref="G54:I54"/>
    <mergeCell ref="G55:I55"/>
    <mergeCell ref="G56:I56"/>
    <mergeCell ref="F38:G38"/>
    <mergeCell ref="H38:I38"/>
    <mergeCell ref="C43:I43"/>
    <mergeCell ref="D44:E44"/>
    <mergeCell ref="D54:E54"/>
    <mergeCell ref="D55:E55"/>
  </mergeCells>
  <printOptions horizontalCentered="1"/>
  <pageMargins left="0.25" right="0.25" top="0.75" bottom="0.75" header="0.3" footer="0.3"/>
  <pageSetup horizontalDpi="600" verticalDpi="600" orientation="portrait" paperSize="9" scale="75" r:id="rId4"/>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B1:L59"/>
  <sheetViews>
    <sheetView zoomScaleSheetLayoutView="100" zoomScalePageLayoutView="0" workbookViewId="0" topLeftCell="A1">
      <selection activeCell="I2" sqref="I2"/>
    </sheetView>
  </sheetViews>
  <sheetFormatPr defaultColWidth="9.140625" defaultRowHeight="12.75"/>
  <cols>
    <col min="1" max="1" width="3.00390625" style="4" customWidth="1"/>
    <col min="2" max="2" width="1.421875" style="4" customWidth="1"/>
    <col min="3" max="3" width="20.7109375" style="4" customWidth="1"/>
    <col min="4" max="4" width="18.8515625" style="4" customWidth="1"/>
    <col min="5" max="5" width="14.57421875" style="4" customWidth="1"/>
    <col min="6" max="6" width="20.7109375" style="4" customWidth="1"/>
    <col min="7" max="7" width="15.7109375" style="4" customWidth="1"/>
    <col min="8" max="8" width="19.7109375" style="4" customWidth="1"/>
    <col min="9" max="9" width="17.140625" style="4" customWidth="1"/>
    <col min="10" max="10" width="8.8515625" style="4" customWidth="1"/>
    <col min="11" max="11" width="34.7109375" style="4" customWidth="1"/>
    <col min="12" max="16384" width="9.140625" style="4" customWidth="1"/>
  </cols>
  <sheetData>
    <row r="1" spans="2:9" ht="24.75" customHeight="1">
      <c r="B1" s="170"/>
      <c r="C1" s="171"/>
      <c r="D1" s="176" t="s">
        <v>22</v>
      </c>
      <c r="E1" s="214"/>
      <c r="F1" s="214"/>
      <c r="G1" s="214"/>
      <c r="H1" s="91" t="s">
        <v>111</v>
      </c>
      <c r="I1" s="99" t="s">
        <v>126</v>
      </c>
    </row>
    <row r="2" spans="2:9" ht="24.75" customHeight="1">
      <c r="B2" s="172"/>
      <c r="C2" s="173"/>
      <c r="D2" s="179" t="s">
        <v>110</v>
      </c>
      <c r="E2" s="209"/>
      <c r="F2" s="209"/>
      <c r="G2" s="209"/>
      <c r="H2" s="93" t="s">
        <v>112</v>
      </c>
      <c r="I2" s="107">
        <v>44566</v>
      </c>
    </row>
    <row r="3" spans="2:9" ht="24.75" customHeight="1" thickBot="1">
      <c r="B3" s="174"/>
      <c r="C3" s="175"/>
      <c r="D3" s="174"/>
      <c r="E3" s="112"/>
      <c r="F3" s="112"/>
      <c r="G3" s="112"/>
      <c r="H3" s="95" t="s">
        <v>113</v>
      </c>
      <c r="I3" s="108" t="s">
        <v>127</v>
      </c>
    </row>
    <row r="4" spans="2:9" ht="12" customHeight="1">
      <c r="B4" s="170"/>
      <c r="C4" s="214"/>
      <c r="D4" s="214"/>
      <c r="E4" s="214"/>
      <c r="F4" s="214"/>
      <c r="G4" s="214"/>
      <c r="H4" s="214"/>
      <c r="I4" s="171"/>
    </row>
    <row r="5" spans="2:9" ht="15" thickBot="1">
      <c r="B5" s="26"/>
      <c r="C5" s="235" t="s">
        <v>120</v>
      </c>
      <c r="D5" s="235"/>
      <c r="E5" s="235"/>
      <c r="F5" s="235"/>
      <c r="G5" s="235"/>
      <c r="H5" s="235"/>
      <c r="I5" s="236"/>
    </row>
    <row r="6" spans="2:9" ht="7.5" customHeight="1">
      <c r="B6" s="16"/>
      <c r="C6" s="158"/>
      <c r="D6" s="158"/>
      <c r="E6" s="158"/>
      <c r="F6" s="158"/>
      <c r="G6" s="158"/>
      <c r="H6" s="158"/>
      <c r="I6" s="249"/>
    </row>
    <row r="7" spans="2:12" ht="14.25">
      <c r="B7" s="18"/>
      <c r="C7" s="1" t="s">
        <v>0</v>
      </c>
      <c r="D7" s="203"/>
      <c r="E7" s="204"/>
      <c r="F7" s="2" t="s">
        <v>60</v>
      </c>
      <c r="G7" s="238" t="s">
        <v>47</v>
      </c>
      <c r="H7" s="238"/>
      <c r="I7" s="239"/>
      <c r="L7"/>
    </row>
    <row r="8" spans="2:12" ht="13.5">
      <c r="B8" s="18"/>
      <c r="C8" s="1" t="s">
        <v>1</v>
      </c>
      <c r="D8" s="152"/>
      <c r="E8" s="152"/>
      <c r="F8" s="2" t="s">
        <v>21</v>
      </c>
      <c r="G8" s="240"/>
      <c r="H8" s="241"/>
      <c r="I8" s="242"/>
      <c r="L8"/>
    </row>
    <row r="9" spans="2:12" ht="13.5">
      <c r="B9" s="18"/>
      <c r="C9" s="1" t="s">
        <v>54</v>
      </c>
      <c r="D9" s="152"/>
      <c r="E9" s="152"/>
      <c r="F9" s="2" t="s">
        <v>64</v>
      </c>
      <c r="G9" s="230">
        <v>43388</v>
      </c>
      <c r="H9" s="231"/>
      <c r="I9" s="232"/>
      <c r="L9"/>
    </row>
    <row r="10" spans="2:12" ht="13.5">
      <c r="B10" s="18"/>
      <c r="C10" s="1" t="s">
        <v>68</v>
      </c>
      <c r="D10" s="152"/>
      <c r="E10" s="152"/>
      <c r="F10" s="66" t="s">
        <v>56</v>
      </c>
      <c r="G10" s="200"/>
      <c r="H10" s="200"/>
      <c r="I10" s="229"/>
      <c r="L10"/>
    </row>
    <row r="11" spans="2:12" ht="13.5">
      <c r="B11" s="18"/>
      <c r="C11" s="1" t="s">
        <v>23</v>
      </c>
      <c r="D11" s="227">
        <v>30</v>
      </c>
      <c r="E11" s="228"/>
      <c r="F11" s="1" t="s">
        <v>57</v>
      </c>
      <c r="G11" s="200">
        <v>0</v>
      </c>
      <c r="H11" s="200"/>
      <c r="I11" s="229"/>
      <c r="L11"/>
    </row>
    <row r="12" spans="2:9" ht="13.5" customHeight="1">
      <c r="B12" s="18"/>
      <c r="C12" s="1" t="s">
        <v>58</v>
      </c>
      <c r="D12" s="120" t="s">
        <v>98</v>
      </c>
      <c r="E12" s="122"/>
      <c r="F12" s="109" t="s">
        <v>65</v>
      </c>
      <c r="G12" s="243"/>
      <c r="H12" s="244"/>
      <c r="I12" s="245"/>
    </row>
    <row r="13" spans="2:9" ht="13.5" customHeight="1">
      <c r="B13" s="18"/>
      <c r="C13" s="1" t="s">
        <v>59</v>
      </c>
      <c r="D13" s="218">
        <f>(I54)</f>
        <v>4725.450000000001</v>
      </c>
      <c r="E13" s="122"/>
      <c r="F13" s="110"/>
      <c r="G13" s="246"/>
      <c r="H13" s="247"/>
      <c r="I13" s="248"/>
    </row>
    <row r="14" spans="2:9" ht="13.5" customHeight="1">
      <c r="B14" s="18"/>
      <c r="C14" s="1" t="s">
        <v>61</v>
      </c>
      <c r="D14" s="120" t="s">
        <v>102</v>
      </c>
      <c r="E14" s="122"/>
      <c r="F14" s="118" t="s">
        <v>62</v>
      </c>
      <c r="G14" s="120" t="s">
        <v>104</v>
      </c>
      <c r="H14" s="121"/>
      <c r="I14" s="219"/>
    </row>
    <row r="15" spans="2:9" ht="13.5" customHeight="1">
      <c r="B15" s="18"/>
      <c r="C15" s="1" t="s">
        <v>63</v>
      </c>
      <c r="D15" s="120" t="s">
        <v>103</v>
      </c>
      <c r="E15" s="122"/>
      <c r="F15" s="119"/>
      <c r="G15" s="120">
        <v>6000062</v>
      </c>
      <c r="H15" s="121"/>
      <c r="I15" s="219"/>
    </row>
    <row r="16" spans="2:11" ht="12.75">
      <c r="B16" s="18"/>
      <c r="C16" s="220" t="s">
        <v>35</v>
      </c>
      <c r="D16" s="150"/>
      <c r="E16" s="150"/>
      <c r="F16" s="150"/>
      <c r="G16" s="150"/>
      <c r="H16" s="150"/>
      <c r="I16" s="221"/>
      <c r="K16" s="98"/>
    </row>
    <row r="17" spans="2:9" ht="38.25" customHeight="1">
      <c r="B17" s="18"/>
      <c r="C17" s="3" t="s">
        <v>6</v>
      </c>
      <c r="D17" s="217" t="s">
        <v>5</v>
      </c>
      <c r="E17" s="217"/>
      <c r="F17" s="217" t="s">
        <v>3</v>
      </c>
      <c r="G17" s="217"/>
      <c r="H17" s="217" t="s">
        <v>4</v>
      </c>
      <c r="I17" s="237"/>
    </row>
    <row r="18" spans="2:9" ht="12.75">
      <c r="B18" s="18"/>
      <c r="C18" s="42" t="s">
        <v>7</v>
      </c>
      <c r="D18" s="32">
        <v>81.38</v>
      </c>
      <c r="E18" s="33"/>
      <c r="F18" s="34">
        <f>(D18/D11)*G11</f>
        <v>0</v>
      </c>
      <c r="G18" s="33"/>
      <c r="H18" s="35"/>
      <c r="I18" s="100">
        <f>D18-F18</f>
        <v>81.38</v>
      </c>
    </row>
    <row r="19" spans="2:9" ht="12.75">
      <c r="B19" s="18"/>
      <c r="C19" s="43" t="s">
        <v>8</v>
      </c>
      <c r="D19" s="32">
        <v>1846.1</v>
      </c>
      <c r="E19" s="33"/>
      <c r="F19" s="34">
        <f>(D19/D11)*G11</f>
        <v>0</v>
      </c>
      <c r="G19" s="33"/>
      <c r="H19" s="35"/>
      <c r="I19" s="100">
        <f>D19-F19</f>
        <v>1846.1</v>
      </c>
    </row>
    <row r="20" spans="2:9" ht="12.75">
      <c r="B20" s="18"/>
      <c r="C20" s="43" t="s">
        <v>9</v>
      </c>
      <c r="D20" s="32">
        <v>2.36</v>
      </c>
      <c r="E20" s="33"/>
      <c r="F20" s="34">
        <f>(D20/D11)*G11</f>
        <v>0</v>
      </c>
      <c r="G20" s="33"/>
      <c r="H20" s="35"/>
      <c r="I20" s="100">
        <f aca="true" t="shared" si="0" ref="I20:I32">D20-F20</f>
        <v>2.36</v>
      </c>
    </row>
    <row r="21" spans="2:9" ht="12.75">
      <c r="B21" s="18"/>
      <c r="C21" s="43" t="s">
        <v>10</v>
      </c>
      <c r="D21" s="32">
        <v>100.25</v>
      </c>
      <c r="E21" s="33"/>
      <c r="F21" s="34">
        <f>(D21/D11)*G11</f>
        <v>0</v>
      </c>
      <c r="G21" s="33"/>
      <c r="H21" s="35"/>
      <c r="I21" s="100">
        <f t="shared" si="0"/>
        <v>100.25</v>
      </c>
    </row>
    <row r="22" spans="2:9" ht="12.75">
      <c r="B22" s="18"/>
      <c r="C22" s="43" t="s">
        <v>11</v>
      </c>
      <c r="D22" s="32">
        <v>1703.05</v>
      </c>
      <c r="E22" s="33"/>
      <c r="F22" s="34">
        <f>(D22/D11)*G11</f>
        <v>0</v>
      </c>
      <c r="G22" s="33"/>
      <c r="H22" s="35"/>
      <c r="I22" s="100">
        <f t="shared" si="0"/>
        <v>1703.05</v>
      </c>
    </row>
    <row r="23" spans="2:9" ht="12.75">
      <c r="B23" s="18"/>
      <c r="C23" s="43" t="s">
        <v>33</v>
      </c>
      <c r="D23" s="32">
        <v>0</v>
      </c>
      <c r="E23" s="33"/>
      <c r="F23" s="34">
        <f>(D23)</f>
        <v>0</v>
      </c>
      <c r="G23" s="33"/>
      <c r="H23" s="35"/>
      <c r="I23" s="101">
        <f t="shared" si="0"/>
        <v>0</v>
      </c>
    </row>
    <row r="24" spans="2:9" ht="12.75">
      <c r="B24" s="18"/>
      <c r="C24" s="43" t="s">
        <v>42</v>
      </c>
      <c r="D24" s="32"/>
      <c r="E24" s="33"/>
      <c r="F24" s="34">
        <f>(D24)</f>
        <v>0</v>
      </c>
      <c r="G24" s="33"/>
      <c r="H24" s="35"/>
      <c r="I24" s="101">
        <f t="shared" si="0"/>
        <v>0</v>
      </c>
    </row>
    <row r="25" spans="2:9" ht="12.75">
      <c r="B25" s="18"/>
      <c r="C25" s="43" t="s">
        <v>12</v>
      </c>
      <c r="D25" s="32"/>
      <c r="E25" s="33"/>
      <c r="F25" s="34">
        <f>(D25/D11)*G11</f>
        <v>0</v>
      </c>
      <c r="G25" s="33"/>
      <c r="H25" s="35"/>
      <c r="I25" s="100">
        <f t="shared" si="0"/>
        <v>0</v>
      </c>
    </row>
    <row r="26" spans="2:9" ht="12.75">
      <c r="B26" s="18"/>
      <c r="C26" s="43" t="s">
        <v>105</v>
      </c>
      <c r="D26" s="32">
        <v>168.06</v>
      </c>
      <c r="E26" s="33"/>
      <c r="F26" s="34">
        <f>(D26/D11)*G11</f>
        <v>0</v>
      </c>
      <c r="G26" s="33"/>
      <c r="H26" s="35"/>
      <c r="I26" s="100">
        <f t="shared" si="0"/>
        <v>168.06</v>
      </c>
    </row>
    <row r="27" spans="2:9" ht="12.75">
      <c r="B27" s="18"/>
      <c r="C27" s="43" t="s">
        <v>14</v>
      </c>
      <c r="D27" s="32">
        <v>66.39</v>
      </c>
      <c r="E27" s="33"/>
      <c r="F27" s="34">
        <f>(D27/D11*G11)</f>
        <v>0</v>
      </c>
      <c r="G27" s="33"/>
      <c r="H27" s="35"/>
      <c r="I27" s="100">
        <f t="shared" si="0"/>
        <v>66.39</v>
      </c>
    </row>
    <row r="28" spans="2:9" ht="12.75">
      <c r="B28" s="18"/>
      <c r="C28" s="43" t="s">
        <v>51</v>
      </c>
      <c r="D28" s="32"/>
      <c r="E28" s="33"/>
      <c r="F28" s="34">
        <f>(D28/D11)*G11</f>
        <v>0</v>
      </c>
      <c r="G28" s="33"/>
      <c r="H28" s="35"/>
      <c r="I28" s="100">
        <f t="shared" si="0"/>
        <v>0</v>
      </c>
    </row>
    <row r="29" spans="2:9" ht="12.75">
      <c r="B29" s="18"/>
      <c r="C29" s="43" t="s">
        <v>52</v>
      </c>
      <c r="D29" s="32">
        <v>1456.56</v>
      </c>
      <c r="E29" s="33"/>
      <c r="F29" s="34">
        <f>(D29/D11)*G11</f>
        <v>0</v>
      </c>
      <c r="G29" s="33"/>
      <c r="H29" s="35"/>
      <c r="I29" s="100">
        <f t="shared" si="0"/>
        <v>1456.56</v>
      </c>
    </row>
    <row r="30" spans="2:9" ht="12.75">
      <c r="B30" s="18"/>
      <c r="C30" s="43" t="s">
        <v>32</v>
      </c>
      <c r="D30" s="32">
        <v>0</v>
      </c>
      <c r="E30" s="33"/>
      <c r="F30" s="34">
        <f>(D30/D11)*G11</f>
        <v>0</v>
      </c>
      <c r="G30" s="33"/>
      <c r="H30" s="35"/>
      <c r="I30" s="100">
        <f t="shared" si="0"/>
        <v>0</v>
      </c>
    </row>
    <row r="31" spans="2:9" ht="12.75">
      <c r="B31" s="18"/>
      <c r="C31" s="43" t="s">
        <v>27</v>
      </c>
      <c r="D31" s="32">
        <v>0</v>
      </c>
      <c r="E31" s="33"/>
      <c r="F31" s="34">
        <f>(D31)</f>
        <v>0</v>
      </c>
      <c r="G31" s="33"/>
      <c r="H31" s="35"/>
      <c r="I31" s="101">
        <f t="shared" si="0"/>
        <v>0</v>
      </c>
    </row>
    <row r="32" spans="2:9" ht="12.75">
      <c r="B32" s="18"/>
      <c r="C32" s="43" t="s">
        <v>15</v>
      </c>
      <c r="D32" s="32">
        <v>0</v>
      </c>
      <c r="E32" s="33"/>
      <c r="F32" s="34">
        <f>(D32/D11)*G11</f>
        <v>0</v>
      </c>
      <c r="G32" s="33"/>
      <c r="H32" s="35"/>
      <c r="I32" s="100">
        <f t="shared" si="0"/>
        <v>0</v>
      </c>
    </row>
    <row r="33" spans="2:9" ht="15" customHeight="1">
      <c r="B33" s="18"/>
      <c r="C33" s="44" t="s">
        <v>16</v>
      </c>
      <c r="D33" s="37">
        <f>SUM(D18:D32)</f>
        <v>5424.15</v>
      </c>
      <c r="E33" s="38"/>
      <c r="F33" s="37">
        <f>SUM(F18:F32)</f>
        <v>0</v>
      </c>
      <c r="G33" s="38"/>
      <c r="H33" s="39"/>
      <c r="I33" s="102">
        <f>I18+I19+I20+I21+I22+I23+I24+I25+I26+I27+I28+I29+I30+I31+I32</f>
        <v>5424.15</v>
      </c>
    </row>
    <row r="34" spans="2:9" ht="9.75" customHeight="1">
      <c r="B34" s="18"/>
      <c r="C34" s="225"/>
      <c r="D34" s="151"/>
      <c r="E34" s="151"/>
      <c r="F34" s="151"/>
      <c r="G34" s="151"/>
      <c r="H34" s="151"/>
      <c r="I34" s="226"/>
    </row>
    <row r="35" spans="2:9" ht="12.75">
      <c r="B35" s="18"/>
      <c r="C35" s="223" t="s">
        <v>36</v>
      </c>
      <c r="D35" s="144"/>
      <c r="E35" s="144"/>
      <c r="F35" s="144"/>
      <c r="G35" s="144"/>
      <c r="H35" s="144"/>
      <c r="I35" s="224"/>
    </row>
    <row r="36" spans="2:9" ht="27" customHeight="1">
      <c r="B36" s="18"/>
      <c r="C36" s="41" t="s">
        <v>6</v>
      </c>
      <c r="D36" s="136" t="s">
        <v>26</v>
      </c>
      <c r="E36" s="136"/>
      <c r="F36" s="136" t="s">
        <v>25</v>
      </c>
      <c r="G36" s="136"/>
      <c r="H36" s="136" t="s">
        <v>4</v>
      </c>
      <c r="I36" s="222"/>
    </row>
    <row r="37" spans="2:9" ht="12.75">
      <c r="B37" s="18"/>
      <c r="C37" s="43" t="s">
        <v>28</v>
      </c>
      <c r="D37" s="32">
        <v>410.65</v>
      </c>
      <c r="E37" s="36"/>
      <c r="F37" s="34">
        <f>D37/30*G11</f>
        <v>0</v>
      </c>
      <c r="G37" s="36"/>
      <c r="H37" s="37"/>
      <c r="I37" s="100">
        <f>D37-F37</f>
        <v>410.65</v>
      </c>
    </row>
    <row r="38" spans="2:9" ht="12.75">
      <c r="B38" s="18"/>
      <c r="C38" s="43" t="s">
        <v>29</v>
      </c>
      <c r="D38" s="32">
        <v>279.99</v>
      </c>
      <c r="E38" s="36"/>
      <c r="F38" s="64">
        <f>D38/30*G11</f>
        <v>0</v>
      </c>
      <c r="G38" s="36"/>
      <c r="H38" s="37"/>
      <c r="I38" s="100">
        <f>D38-F38</f>
        <v>279.99</v>
      </c>
    </row>
    <row r="39" spans="2:9" ht="18.75" customHeight="1">
      <c r="B39" s="18"/>
      <c r="C39" s="44" t="s">
        <v>16</v>
      </c>
      <c r="D39" s="37">
        <f>SUM(D37:D38)</f>
        <v>690.64</v>
      </c>
      <c r="E39" s="38"/>
      <c r="F39" s="37">
        <f>SUM(F37:F38)</f>
        <v>0</v>
      </c>
      <c r="G39" s="38"/>
      <c r="H39" s="45"/>
      <c r="I39" s="102">
        <f>I37+I38</f>
        <v>690.64</v>
      </c>
    </row>
    <row r="40" spans="2:9" ht="24" customHeight="1">
      <c r="B40" s="18"/>
      <c r="C40" s="59" t="s">
        <v>46</v>
      </c>
      <c r="D40" s="72">
        <f>(D33+D39)</f>
        <v>6114.79</v>
      </c>
      <c r="E40" s="46"/>
      <c r="F40" s="47"/>
      <c r="G40" s="46"/>
      <c r="H40" s="48"/>
      <c r="I40" s="103"/>
    </row>
    <row r="41" spans="2:9" ht="9" customHeight="1">
      <c r="B41" s="18"/>
      <c r="C41" s="225"/>
      <c r="D41" s="151"/>
      <c r="E41" s="151"/>
      <c r="F41" s="151"/>
      <c r="G41" s="151"/>
      <c r="H41" s="151"/>
      <c r="I41" s="226"/>
    </row>
    <row r="42" spans="2:9" ht="12.75">
      <c r="B42" s="18"/>
      <c r="C42" s="223" t="s">
        <v>34</v>
      </c>
      <c r="D42" s="144"/>
      <c r="E42" s="144"/>
      <c r="F42" s="144"/>
      <c r="G42" s="144"/>
      <c r="H42" s="144"/>
      <c r="I42" s="224"/>
    </row>
    <row r="43" spans="2:9" ht="25.5">
      <c r="B43" s="18"/>
      <c r="C43" s="41" t="s">
        <v>6</v>
      </c>
      <c r="D43" s="136" t="s">
        <v>17</v>
      </c>
      <c r="E43" s="136"/>
      <c r="F43" s="136" t="s">
        <v>18</v>
      </c>
      <c r="G43" s="136"/>
      <c r="H43" s="136" t="s">
        <v>4</v>
      </c>
      <c r="I43" s="222"/>
    </row>
    <row r="44" spans="2:11" ht="14.25">
      <c r="B44" s="18"/>
      <c r="C44" s="43" t="s">
        <v>19</v>
      </c>
      <c r="D44" s="68">
        <v>134.89</v>
      </c>
      <c r="E44" s="49"/>
      <c r="F44" s="34">
        <f>(D44/D11)*G11</f>
        <v>0</v>
      </c>
      <c r="G44" s="49"/>
      <c r="H44" s="233">
        <f>(D44-F44)</f>
        <v>134.89</v>
      </c>
      <c r="I44" s="234"/>
      <c r="K44" s="86" t="s">
        <v>82</v>
      </c>
    </row>
    <row r="45" spans="2:11" ht="15" customHeight="1">
      <c r="B45" s="18"/>
      <c r="C45" s="43" t="s">
        <v>20</v>
      </c>
      <c r="D45" s="32">
        <v>41.17</v>
      </c>
      <c r="E45" s="49"/>
      <c r="F45" s="34">
        <f>(D45/D11)*G11</f>
        <v>0</v>
      </c>
      <c r="G45" s="49"/>
      <c r="H45" s="233">
        <f>(D45-F45)</f>
        <v>41.17</v>
      </c>
      <c r="I45" s="234"/>
      <c r="K45" s="87" t="s">
        <v>83</v>
      </c>
    </row>
    <row r="46" spans="2:11" ht="15" customHeight="1">
      <c r="B46" s="18"/>
      <c r="C46" s="60" t="s">
        <v>30</v>
      </c>
      <c r="D46" s="32">
        <v>335.98</v>
      </c>
      <c r="E46" s="36"/>
      <c r="F46" s="34">
        <f>D46/30*G11</f>
        <v>0</v>
      </c>
      <c r="G46" s="36"/>
      <c r="H46" s="252">
        <f>D46-F46</f>
        <v>335.98</v>
      </c>
      <c r="I46" s="253"/>
      <c r="K46" s="87" t="s">
        <v>84</v>
      </c>
    </row>
    <row r="47" spans="2:11" ht="15" customHeight="1">
      <c r="B47" s="18"/>
      <c r="C47" s="60" t="s">
        <v>31</v>
      </c>
      <c r="D47" s="32">
        <v>186.66</v>
      </c>
      <c r="E47" s="36"/>
      <c r="F47" s="34">
        <f>D47/30*G11</f>
        <v>0</v>
      </c>
      <c r="G47" s="36"/>
      <c r="H47" s="252">
        <f>D47-F47</f>
        <v>186.66</v>
      </c>
      <c r="I47" s="253"/>
      <c r="K47" s="87" t="s">
        <v>85</v>
      </c>
    </row>
    <row r="48" spans="2:11" ht="15" customHeight="1">
      <c r="B48" s="18"/>
      <c r="C48" s="43" t="s">
        <v>28</v>
      </c>
      <c r="D48" s="32">
        <f>(D37)</f>
        <v>410.65</v>
      </c>
      <c r="E48" s="36"/>
      <c r="F48" s="34">
        <f>D48/30*G11</f>
        <v>0</v>
      </c>
      <c r="G48" s="36"/>
      <c r="H48" s="252">
        <f>D48-F48</f>
        <v>410.65</v>
      </c>
      <c r="I48" s="253"/>
      <c r="K48" s="87" t="s">
        <v>86</v>
      </c>
    </row>
    <row r="49" spans="2:9" ht="12.75">
      <c r="B49" s="18"/>
      <c r="C49" s="43" t="s">
        <v>29</v>
      </c>
      <c r="D49" s="32">
        <f>(D38)</f>
        <v>279.99</v>
      </c>
      <c r="E49" s="36"/>
      <c r="F49" s="34">
        <f>D49/30*G11</f>
        <v>0</v>
      </c>
      <c r="G49" s="36"/>
      <c r="H49" s="252">
        <f>D49-F49</f>
        <v>279.99</v>
      </c>
      <c r="I49" s="253"/>
    </row>
    <row r="50" spans="2:9" ht="12.75">
      <c r="B50" s="18"/>
      <c r="C50" s="43"/>
      <c r="D50" s="32"/>
      <c r="E50" s="49"/>
      <c r="F50" s="34"/>
      <c r="G50" s="49"/>
      <c r="H50" s="50"/>
      <c r="I50" s="100"/>
    </row>
    <row r="51" spans="2:9" ht="12.75">
      <c r="B51" s="18"/>
      <c r="C51" s="44" t="s">
        <v>16</v>
      </c>
      <c r="D51" s="37">
        <f>SUM(D44:D50)</f>
        <v>1389.34</v>
      </c>
      <c r="E51" s="38"/>
      <c r="F51" s="37">
        <f>SUM(F44:F50)</f>
        <v>0</v>
      </c>
      <c r="G51" s="38"/>
      <c r="H51" s="39"/>
      <c r="I51" s="102">
        <f>SUM(H44:I49)</f>
        <v>1389.34</v>
      </c>
    </row>
    <row r="52" spans="2:9" ht="14.25" customHeight="1">
      <c r="B52" s="18"/>
      <c r="C52" s="84"/>
      <c r="D52" s="85"/>
      <c r="E52" s="85"/>
      <c r="F52" s="85"/>
      <c r="G52" s="85"/>
      <c r="H52" s="85"/>
      <c r="I52" s="104"/>
    </row>
    <row r="53" spans="2:9" ht="12.75">
      <c r="B53" s="18"/>
      <c r="C53" s="260" t="s">
        <v>81</v>
      </c>
      <c r="D53" s="261"/>
      <c r="E53" s="262"/>
      <c r="F53" s="57">
        <f>(I33+I39)</f>
        <v>6114.79</v>
      </c>
      <c r="G53" s="58"/>
      <c r="H53" s="58"/>
      <c r="I53" s="105"/>
    </row>
    <row r="54" spans="2:9" ht="15.75">
      <c r="B54" s="18"/>
      <c r="C54" s="133" t="s">
        <v>37</v>
      </c>
      <c r="D54" s="134"/>
      <c r="E54" s="134"/>
      <c r="F54" s="134"/>
      <c r="G54" s="134"/>
      <c r="H54" s="135"/>
      <c r="I54" s="106">
        <f>I33+I39-H44-H45-H46-H47-H48-H49</f>
        <v>4725.450000000001</v>
      </c>
    </row>
    <row r="55" spans="2:11" ht="102" customHeight="1">
      <c r="B55" s="18"/>
      <c r="C55" s="190" t="s">
        <v>92</v>
      </c>
      <c r="D55" s="191"/>
      <c r="E55" s="191"/>
      <c r="F55" s="191"/>
      <c r="G55" s="191"/>
      <c r="H55" s="191"/>
      <c r="I55" s="258"/>
      <c r="K55" s="254" t="s">
        <v>94</v>
      </c>
    </row>
    <row r="56" spans="2:11" ht="23.25" customHeight="1">
      <c r="B56" s="18"/>
      <c r="C56" s="23"/>
      <c r="D56" s="113" t="s">
        <v>38</v>
      </c>
      <c r="E56" s="114"/>
      <c r="F56" s="23"/>
      <c r="G56" s="115" t="s">
        <v>39</v>
      </c>
      <c r="H56" s="116"/>
      <c r="I56" s="259"/>
      <c r="K56" s="254"/>
    </row>
    <row r="57" spans="2:9" ht="15" customHeight="1">
      <c r="B57" s="18"/>
      <c r="C57" s="24" t="s">
        <v>76</v>
      </c>
      <c r="D57" s="250"/>
      <c r="E57" s="250"/>
      <c r="F57" s="25"/>
      <c r="G57" s="255"/>
      <c r="H57" s="255"/>
      <c r="I57" s="256"/>
    </row>
    <row r="58" spans="2:9" ht="15" customHeight="1">
      <c r="B58" s="18"/>
      <c r="C58" s="24" t="s">
        <v>75</v>
      </c>
      <c r="D58" s="251"/>
      <c r="E58" s="250"/>
      <c r="F58" s="25"/>
      <c r="G58" s="251"/>
      <c r="H58" s="250"/>
      <c r="I58" s="257"/>
    </row>
    <row r="59" spans="2:9" ht="15" customHeight="1" thickBot="1">
      <c r="B59" s="26"/>
      <c r="C59" s="65" t="s">
        <v>77</v>
      </c>
      <c r="D59" s="112"/>
      <c r="E59" s="112"/>
      <c r="F59" s="27"/>
      <c r="G59" s="112"/>
      <c r="H59" s="112"/>
      <c r="I59" s="175"/>
    </row>
  </sheetData>
  <sheetProtection/>
  <mergeCells count="58">
    <mergeCell ref="B4:I4"/>
    <mergeCell ref="B1:C3"/>
    <mergeCell ref="D1:G1"/>
    <mergeCell ref="D2:G2"/>
    <mergeCell ref="D3:G3"/>
    <mergeCell ref="D7:E7"/>
    <mergeCell ref="K55:K56"/>
    <mergeCell ref="H48:I48"/>
    <mergeCell ref="G57:I57"/>
    <mergeCell ref="G58:I58"/>
    <mergeCell ref="H49:I49"/>
    <mergeCell ref="C55:I55"/>
    <mergeCell ref="C54:H54"/>
    <mergeCell ref="G56:I56"/>
    <mergeCell ref="D56:E56"/>
    <mergeCell ref="C53:E53"/>
    <mergeCell ref="G59:I59"/>
    <mergeCell ref="D57:E57"/>
    <mergeCell ref="D58:E58"/>
    <mergeCell ref="D59:E59"/>
    <mergeCell ref="H45:I45"/>
    <mergeCell ref="H46:I46"/>
    <mergeCell ref="H47:I47"/>
    <mergeCell ref="H44:I44"/>
    <mergeCell ref="C5:I5"/>
    <mergeCell ref="H17:I17"/>
    <mergeCell ref="G7:I7"/>
    <mergeCell ref="D8:E8"/>
    <mergeCell ref="G8:I8"/>
    <mergeCell ref="G12:I13"/>
    <mergeCell ref="C6:I6"/>
    <mergeCell ref="G14:I14"/>
    <mergeCell ref="C34:I34"/>
    <mergeCell ref="D9:E9"/>
    <mergeCell ref="D10:E10"/>
    <mergeCell ref="D11:E11"/>
    <mergeCell ref="G11:I11"/>
    <mergeCell ref="G9:I9"/>
    <mergeCell ref="G10:I10"/>
    <mergeCell ref="H43:I43"/>
    <mergeCell ref="F43:G43"/>
    <mergeCell ref="C35:I35"/>
    <mergeCell ref="D36:E36"/>
    <mergeCell ref="F36:G36"/>
    <mergeCell ref="H36:I36"/>
    <mergeCell ref="C42:I42"/>
    <mergeCell ref="C41:I41"/>
    <mergeCell ref="D43:E43"/>
    <mergeCell ref="F17:G17"/>
    <mergeCell ref="D12:E12"/>
    <mergeCell ref="D13:E13"/>
    <mergeCell ref="D14:E14"/>
    <mergeCell ref="D15:E15"/>
    <mergeCell ref="F12:F13"/>
    <mergeCell ref="G15:I15"/>
    <mergeCell ref="F14:F15"/>
    <mergeCell ref="C16:I16"/>
    <mergeCell ref="D17:E17"/>
  </mergeCells>
  <printOptions horizontalCentered="1"/>
  <pageMargins left="0.25" right="0.25" top="0.75" bottom="0.75" header="0.3" footer="0.3"/>
  <pageSetup horizontalDpi="600" verticalDpi="600" orientation="portrait" paperSize="9" scale="73" r:id="rId4"/>
  <drawing r:id="rId3"/>
  <legacyDrawing r:id="rId2"/>
</worksheet>
</file>

<file path=xl/worksheets/sheet5.xml><?xml version="1.0" encoding="utf-8"?>
<worksheet xmlns="http://schemas.openxmlformats.org/spreadsheetml/2006/main" xmlns:r="http://schemas.openxmlformats.org/officeDocument/2006/relationships">
  <sheetPr>
    <tabColor rgb="FF00B0F0"/>
  </sheetPr>
  <dimension ref="B1:L63"/>
  <sheetViews>
    <sheetView zoomScalePageLayoutView="0" workbookViewId="0" topLeftCell="A1">
      <selection activeCell="I2" sqref="I2:J2"/>
    </sheetView>
  </sheetViews>
  <sheetFormatPr defaultColWidth="9.140625" defaultRowHeight="12.75"/>
  <cols>
    <col min="1" max="1" width="3.00390625" style="4" customWidth="1"/>
    <col min="2" max="2" width="2.00390625" style="4" customWidth="1"/>
    <col min="3" max="3" width="20.7109375" style="4" customWidth="1"/>
    <col min="4" max="4" width="18.8515625" style="4" customWidth="1"/>
    <col min="5" max="5" width="14.57421875" style="4" customWidth="1"/>
    <col min="6" max="6" width="20.7109375" style="4" customWidth="1"/>
    <col min="7" max="7" width="15.7109375" style="4" customWidth="1"/>
    <col min="8" max="8" width="19.7109375" style="4" customWidth="1"/>
    <col min="9" max="9" width="15.7109375" style="4" customWidth="1"/>
    <col min="10" max="10" width="2.57421875" style="4" customWidth="1"/>
    <col min="11" max="11" width="1.8515625" style="4" customWidth="1"/>
    <col min="12" max="12" width="35.421875" style="4" bestFit="1" customWidth="1"/>
    <col min="13" max="16384" width="9.140625" style="4" customWidth="1"/>
  </cols>
  <sheetData>
    <row r="1" spans="2:10" ht="24.75" customHeight="1">
      <c r="B1" s="170"/>
      <c r="C1" s="171"/>
      <c r="D1" s="276" t="s">
        <v>122</v>
      </c>
      <c r="E1" s="214"/>
      <c r="F1" s="214"/>
      <c r="G1" s="171"/>
      <c r="H1" s="91" t="s">
        <v>111</v>
      </c>
      <c r="I1" s="182" t="s">
        <v>126</v>
      </c>
      <c r="J1" s="215"/>
    </row>
    <row r="2" spans="2:10" ht="24.75" customHeight="1">
      <c r="B2" s="172"/>
      <c r="C2" s="173"/>
      <c r="D2" s="179" t="s">
        <v>121</v>
      </c>
      <c r="E2" s="209"/>
      <c r="F2" s="209"/>
      <c r="G2" s="173"/>
      <c r="H2" s="93" t="s">
        <v>112</v>
      </c>
      <c r="I2" s="184">
        <v>44566</v>
      </c>
      <c r="J2" s="185"/>
    </row>
    <row r="3" spans="2:10" ht="24.75" customHeight="1" thickBot="1">
      <c r="B3" s="174"/>
      <c r="C3" s="175"/>
      <c r="D3" s="174"/>
      <c r="E3" s="112"/>
      <c r="F3" s="112"/>
      <c r="G3" s="175"/>
      <c r="H3" s="95" t="s">
        <v>113</v>
      </c>
      <c r="I3" s="186" t="s">
        <v>127</v>
      </c>
      <c r="J3" s="187"/>
    </row>
    <row r="4" spans="2:10" ht="12" customHeight="1">
      <c r="B4" s="276"/>
      <c r="C4" s="277"/>
      <c r="D4" s="277"/>
      <c r="E4" s="277"/>
      <c r="F4" s="277"/>
      <c r="G4" s="277"/>
      <c r="H4" s="277"/>
      <c r="I4" s="277"/>
      <c r="J4" s="278"/>
    </row>
    <row r="5" spans="2:10" ht="15" thickBot="1">
      <c r="B5" s="94"/>
      <c r="C5" s="274" t="s">
        <v>123</v>
      </c>
      <c r="D5" s="274"/>
      <c r="E5" s="274"/>
      <c r="F5" s="274"/>
      <c r="G5" s="274"/>
      <c r="H5" s="274"/>
      <c r="I5" s="274"/>
      <c r="J5" s="96"/>
    </row>
    <row r="6" spans="2:10" ht="7.5" customHeight="1">
      <c r="B6" s="16"/>
      <c r="C6" s="158"/>
      <c r="D6" s="158"/>
      <c r="E6" s="158"/>
      <c r="F6" s="158"/>
      <c r="G6" s="158"/>
      <c r="H6" s="158"/>
      <c r="I6" s="158"/>
      <c r="J6" s="17"/>
    </row>
    <row r="7" spans="2:10" ht="14.25">
      <c r="B7" s="18"/>
      <c r="C7" s="1" t="s">
        <v>0</v>
      </c>
      <c r="D7" s="19"/>
      <c r="E7" s="19"/>
      <c r="F7" s="2" t="s">
        <v>69</v>
      </c>
      <c r="G7" s="238" t="s">
        <v>74</v>
      </c>
      <c r="H7" s="238"/>
      <c r="I7" s="238"/>
      <c r="J7" s="20"/>
    </row>
    <row r="8" spans="2:10" ht="13.5">
      <c r="B8" s="18"/>
      <c r="C8" s="1" t="s">
        <v>1</v>
      </c>
      <c r="D8" s="152"/>
      <c r="E8" s="152"/>
      <c r="F8" s="2" t="s">
        <v>21</v>
      </c>
      <c r="G8" s="240"/>
      <c r="H8" s="241"/>
      <c r="I8" s="275"/>
      <c r="J8" s="20"/>
    </row>
    <row r="9" spans="2:10" ht="13.5">
      <c r="B9" s="18"/>
      <c r="C9" s="1" t="s">
        <v>2</v>
      </c>
      <c r="D9" s="152"/>
      <c r="E9" s="152"/>
      <c r="F9" s="2" t="s">
        <v>64</v>
      </c>
      <c r="G9" s="199"/>
      <c r="H9" s="199"/>
      <c r="I9" s="199"/>
      <c r="J9" s="20"/>
    </row>
    <row r="10" spans="2:10" ht="13.5">
      <c r="B10" s="18"/>
      <c r="C10" s="1" t="s">
        <v>68</v>
      </c>
      <c r="D10" s="152">
        <v>35467433870</v>
      </c>
      <c r="E10" s="152"/>
      <c r="F10" s="66" t="s">
        <v>56</v>
      </c>
      <c r="G10" s="200"/>
      <c r="H10" s="200"/>
      <c r="I10" s="200"/>
      <c r="J10" s="20"/>
    </row>
    <row r="11" spans="2:10" ht="13.5">
      <c r="B11" s="18"/>
      <c r="C11" s="1" t="s">
        <v>23</v>
      </c>
      <c r="D11" s="227">
        <v>30</v>
      </c>
      <c r="E11" s="228"/>
      <c r="F11" s="1" t="s">
        <v>57</v>
      </c>
      <c r="G11" s="213">
        <v>19</v>
      </c>
      <c r="H11" s="213"/>
      <c r="I11" s="213"/>
      <c r="J11" s="20"/>
    </row>
    <row r="12" spans="2:10" ht="12.75">
      <c r="B12" s="18"/>
      <c r="C12" s="1" t="s">
        <v>58</v>
      </c>
      <c r="D12" s="120" t="s">
        <v>98</v>
      </c>
      <c r="E12" s="122"/>
      <c r="F12" s="109" t="s">
        <v>65</v>
      </c>
      <c r="G12" s="268"/>
      <c r="H12" s="269"/>
      <c r="I12" s="270"/>
      <c r="J12" s="20"/>
    </row>
    <row r="13" spans="2:10" ht="13.5">
      <c r="B13" s="18"/>
      <c r="C13" s="1" t="s">
        <v>59</v>
      </c>
      <c r="D13" s="266"/>
      <c r="E13" s="267"/>
      <c r="F13" s="110"/>
      <c r="G13" s="271"/>
      <c r="H13" s="272"/>
      <c r="I13" s="273"/>
      <c r="J13" s="20"/>
    </row>
    <row r="14" spans="2:10" ht="13.5" customHeight="1">
      <c r="B14" s="18"/>
      <c r="C14" s="1" t="s">
        <v>61</v>
      </c>
      <c r="D14" s="120" t="s">
        <v>99</v>
      </c>
      <c r="E14" s="122"/>
      <c r="F14" s="118" t="s">
        <v>62</v>
      </c>
      <c r="G14" s="120" t="s">
        <v>101</v>
      </c>
      <c r="H14" s="121"/>
      <c r="I14" s="122"/>
      <c r="J14" s="20"/>
    </row>
    <row r="15" spans="2:10" ht="13.5" customHeight="1">
      <c r="B15" s="18"/>
      <c r="C15" s="1" t="s">
        <v>63</v>
      </c>
      <c r="D15" s="120" t="s">
        <v>100</v>
      </c>
      <c r="E15" s="122"/>
      <c r="F15" s="119"/>
      <c r="G15" s="120">
        <v>7000015</v>
      </c>
      <c r="H15" s="121"/>
      <c r="I15" s="122"/>
      <c r="J15" s="20"/>
    </row>
    <row r="16" spans="2:10" ht="9" customHeight="1">
      <c r="B16" s="18"/>
      <c r="C16" s="279"/>
      <c r="D16" s="279"/>
      <c r="E16" s="279"/>
      <c r="F16" s="279"/>
      <c r="G16" s="279"/>
      <c r="H16" s="279"/>
      <c r="I16" s="279"/>
      <c r="J16" s="20"/>
    </row>
    <row r="17" spans="2:10" ht="12.75">
      <c r="B17" s="18"/>
      <c r="C17" s="150" t="s">
        <v>35</v>
      </c>
      <c r="D17" s="150"/>
      <c r="E17" s="150"/>
      <c r="F17" s="150"/>
      <c r="G17" s="150"/>
      <c r="H17" s="150"/>
      <c r="I17" s="150"/>
      <c r="J17" s="20"/>
    </row>
    <row r="18" spans="2:10" ht="38.25" customHeight="1">
      <c r="B18" s="18"/>
      <c r="C18" s="41" t="s">
        <v>6</v>
      </c>
      <c r="D18" s="136" t="s">
        <v>5</v>
      </c>
      <c r="E18" s="136"/>
      <c r="F18" s="136" t="s">
        <v>3</v>
      </c>
      <c r="G18" s="136"/>
      <c r="H18" s="136" t="s">
        <v>4</v>
      </c>
      <c r="I18" s="136"/>
      <c r="J18" s="20"/>
    </row>
    <row r="19" spans="2:10" ht="12.75">
      <c r="B19" s="18"/>
      <c r="C19" s="42" t="s">
        <v>7</v>
      </c>
      <c r="D19" s="32">
        <v>87.28</v>
      </c>
      <c r="E19" s="33"/>
      <c r="F19" s="34">
        <f>(D19/D11)*G11</f>
        <v>55.27733333333334</v>
      </c>
      <c r="G19" s="33"/>
      <c r="H19" s="35"/>
      <c r="I19" s="36">
        <f>D19-F19</f>
        <v>32.00266666666666</v>
      </c>
      <c r="J19" s="20"/>
    </row>
    <row r="20" spans="2:10" ht="12.75">
      <c r="B20" s="18"/>
      <c r="C20" s="43" t="s">
        <v>8</v>
      </c>
      <c r="D20" s="32">
        <v>1846.1</v>
      </c>
      <c r="E20" s="33"/>
      <c r="F20" s="34">
        <f>(D20/D11)*G11</f>
        <v>1169.1966666666665</v>
      </c>
      <c r="G20" s="33"/>
      <c r="H20" s="35"/>
      <c r="I20" s="36">
        <f>D20-F20</f>
        <v>676.9033333333334</v>
      </c>
      <c r="J20" s="20"/>
    </row>
    <row r="21" spans="2:10" ht="12.75">
      <c r="B21" s="18"/>
      <c r="C21" s="43" t="s">
        <v>9</v>
      </c>
      <c r="D21" s="32">
        <v>14.15</v>
      </c>
      <c r="E21" s="33"/>
      <c r="F21" s="34">
        <f>(D21/D11)*G11</f>
        <v>8.961666666666666</v>
      </c>
      <c r="G21" s="33"/>
      <c r="H21" s="35"/>
      <c r="I21" s="36">
        <f aca="true" t="shared" si="0" ref="I21:I33">D21-F21</f>
        <v>5.188333333333334</v>
      </c>
      <c r="J21" s="20"/>
    </row>
    <row r="22" spans="2:10" ht="12.75">
      <c r="B22" s="18"/>
      <c r="C22" s="43" t="s">
        <v>10</v>
      </c>
      <c r="D22" s="32">
        <v>0</v>
      </c>
      <c r="E22" s="33"/>
      <c r="F22" s="34">
        <f>(D22/D11)*G11</f>
        <v>0</v>
      </c>
      <c r="G22" s="33"/>
      <c r="H22" s="35"/>
      <c r="I22" s="36">
        <f t="shared" si="0"/>
        <v>0</v>
      </c>
      <c r="J22" s="20"/>
    </row>
    <row r="23" spans="2:12" ht="12.75">
      <c r="B23" s="18"/>
      <c r="C23" s="43" t="s">
        <v>11</v>
      </c>
      <c r="D23" s="32">
        <v>560.22</v>
      </c>
      <c r="E23" s="33"/>
      <c r="F23" s="34">
        <f>(D23/D11)*G11</f>
        <v>354.806</v>
      </c>
      <c r="G23" s="33"/>
      <c r="H23" s="35"/>
      <c r="I23" s="36">
        <f t="shared" si="0"/>
        <v>205.41400000000004</v>
      </c>
      <c r="J23" s="20"/>
      <c r="L23" s="98"/>
    </row>
    <row r="24" spans="2:10" ht="12.75">
      <c r="B24" s="18"/>
      <c r="C24" s="43" t="s">
        <v>33</v>
      </c>
      <c r="D24" s="32">
        <v>0</v>
      </c>
      <c r="E24" s="33"/>
      <c r="F24" s="34">
        <f>(D24)</f>
        <v>0</v>
      </c>
      <c r="G24" s="33"/>
      <c r="H24" s="35"/>
      <c r="I24" s="69">
        <f t="shared" si="0"/>
        <v>0</v>
      </c>
      <c r="J24" s="20"/>
    </row>
    <row r="25" spans="2:10" ht="12.75">
      <c r="B25" s="18"/>
      <c r="C25" s="43" t="s">
        <v>42</v>
      </c>
      <c r="D25" s="32">
        <v>0</v>
      </c>
      <c r="E25" s="33"/>
      <c r="F25" s="34">
        <f>(D25)</f>
        <v>0</v>
      </c>
      <c r="G25" s="33"/>
      <c r="H25" s="35"/>
      <c r="I25" s="69">
        <f t="shared" si="0"/>
        <v>0</v>
      </c>
      <c r="J25" s="20"/>
    </row>
    <row r="26" spans="2:10" ht="12.75">
      <c r="B26" s="18"/>
      <c r="C26" s="43" t="s">
        <v>12</v>
      </c>
      <c r="D26" s="32">
        <v>0</v>
      </c>
      <c r="E26" s="33"/>
      <c r="F26" s="34">
        <f>(D26/D11)*G11</f>
        <v>0</v>
      </c>
      <c r="G26" s="33"/>
      <c r="H26" s="35"/>
      <c r="I26" s="36">
        <f t="shared" si="0"/>
        <v>0</v>
      </c>
      <c r="J26" s="20"/>
    </row>
    <row r="27" spans="2:10" ht="12.75">
      <c r="B27" s="18"/>
      <c r="C27" s="43" t="s">
        <v>13</v>
      </c>
      <c r="D27" s="32">
        <v>0</v>
      </c>
      <c r="E27" s="33"/>
      <c r="F27" s="34">
        <f>(D27/D11)*G11</f>
        <v>0</v>
      </c>
      <c r="G27" s="33"/>
      <c r="H27" s="35"/>
      <c r="I27" s="36">
        <f t="shared" si="0"/>
        <v>0</v>
      </c>
      <c r="J27" s="20"/>
    </row>
    <row r="28" spans="2:10" ht="12.75">
      <c r="B28" s="18"/>
      <c r="C28" s="43" t="s">
        <v>14</v>
      </c>
      <c r="D28" s="32">
        <v>0</v>
      </c>
      <c r="E28" s="33"/>
      <c r="F28" s="34">
        <f>(D28/D11)*G11</f>
        <v>0</v>
      </c>
      <c r="G28" s="33"/>
      <c r="H28" s="35"/>
      <c r="I28" s="36">
        <f t="shared" si="0"/>
        <v>0</v>
      </c>
      <c r="J28" s="20"/>
    </row>
    <row r="29" spans="2:10" ht="12.75">
      <c r="B29" s="18"/>
      <c r="C29" s="43" t="s">
        <v>50</v>
      </c>
      <c r="D29" s="32">
        <v>0</v>
      </c>
      <c r="E29" s="33"/>
      <c r="F29" s="34">
        <f>(D29/D11)*G11</f>
        <v>0</v>
      </c>
      <c r="G29" s="33"/>
      <c r="H29" s="35"/>
      <c r="I29" s="36">
        <f t="shared" si="0"/>
        <v>0</v>
      </c>
      <c r="J29" s="20"/>
    </row>
    <row r="30" spans="2:10" ht="12.75">
      <c r="B30" s="18"/>
      <c r="C30" s="43" t="s">
        <v>52</v>
      </c>
      <c r="D30" s="32">
        <v>1008.39</v>
      </c>
      <c r="E30" s="33"/>
      <c r="F30" s="34">
        <f>(D30/D11)*G11</f>
        <v>638.6469999999999</v>
      </c>
      <c r="G30" s="33"/>
      <c r="H30" s="35"/>
      <c r="I30" s="36">
        <f t="shared" si="0"/>
        <v>369.74300000000005</v>
      </c>
      <c r="J30" s="20"/>
    </row>
    <row r="31" spans="2:11" ht="12.75">
      <c r="B31" s="18"/>
      <c r="C31" s="43" t="s">
        <v>32</v>
      </c>
      <c r="D31" s="32">
        <v>0</v>
      </c>
      <c r="E31" s="33"/>
      <c r="F31" s="34">
        <f>(D31/D11)*G11</f>
        <v>0</v>
      </c>
      <c r="G31" s="33"/>
      <c r="H31" s="35"/>
      <c r="I31" s="36">
        <f t="shared" si="0"/>
        <v>0</v>
      </c>
      <c r="J31" s="20"/>
      <c r="K31" s="6"/>
    </row>
    <row r="32" spans="2:10" ht="12.75">
      <c r="B32" s="18"/>
      <c r="C32" s="43" t="s">
        <v>27</v>
      </c>
      <c r="D32" s="32">
        <v>0</v>
      </c>
      <c r="E32" s="33"/>
      <c r="F32" s="34">
        <f>(D32)</f>
        <v>0</v>
      </c>
      <c r="G32" s="33"/>
      <c r="H32" s="35"/>
      <c r="I32" s="69">
        <f t="shared" si="0"/>
        <v>0</v>
      </c>
      <c r="J32" s="20"/>
    </row>
    <row r="33" spans="2:10" ht="12.75">
      <c r="B33" s="18"/>
      <c r="C33" s="43" t="s">
        <v>15</v>
      </c>
      <c r="D33" s="32">
        <v>0</v>
      </c>
      <c r="E33" s="33"/>
      <c r="F33" s="34">
        <f>(D33/D11)*G11</f>
        <v>0</v>
      </c>
      <c r="G33" s="33"/>
      <c r="H33" s="35"/>
      <c r="I33" s="36">
        <f t="shared" si="0"/>
        <v>0</v>
      </c>
      <c r="J33" s="20"/>
    </row>
    <row r="34" spans="2:10" ht="15" customHeight="1">
      <c r="B34" s="18"/>
      <c r="C34" s="44" t="s">
        <v>16</v>
      </c>
      <c r="D34" s="37">
        <f>SUM(D19:D33)</f>
        <v>3516.14</v>
      </c>
      <c r="E34" s="38"/>
      <c r="F34" s="37">
        <f>SUM(F19:F33)</f>
        <v>2226.8886666666667</v>
      </c>
      <c r="G34" s="38"/>
      <c r="H34" s="39"/>
      <c r="I34" s="40">
        <f>SUM(I19:I33)</f>
        <v>1289.2513333333336</v>
      </c>
      <c r="J34" s="20"/>
    </row>
    <row r="35" spans="2:10" ht="9.75" customHeight="1">
      <c r="B35" s="18"/>
      <c r="C35" s="151"/>
      <c r="D35" s="151"/>
      <c r="E35" s="151"/>
      <c r="F35" s="151"/>
      <c r="G35" s="151"/>
      <c r="H35" s="151"/>
      <c r="I35" s="151"/>
      <c r="J35" s="20"/>
    </row>
    <row r="36" spans="2:10" ht="12.75">
      <c r="B36" s="18"/>
      <c r="C36" s="144" t="s">
        <v>36</v>
      </c>
      <c r="D36" s="144"/>
      <c r="E36" s="144"/>
      <c r="F36" s="144"/>
      <c r="G36" s="144"/>
      <c r="H36" s="144"/>
      <c r="I36" s="144"/>
      <c r="J36" s="20"/>
    </row>
    <row r="37" spans="2:10" ht="27" customHeight="1">
      <c r="B37" s="18"/>
      <c r="C37" s="41" t="s">
        <v>6</v>
      </c>
      <c r="D37" s="136" t="s">
        <v>26</v>
      </c>
      <c r="E37" s="136"/>
      <c r="F37" s="136" t="s">
        <v>25</v>
      </c>
      <c r="G37" s="136"/>
      <c r="H37" s="136" t="s">
        <v>4</v>
      </c>
      <c r="I37" s="136"/>
      <c r="J37" s="20"/>
    </row>
    <row r="38" spans="2:10" ht="12.75">
      <c r="B38" s="18"/>
      <c r="C38" s="43" t="s">
        <v>28</v>
      </c>
      <c r="D38" s="32">
        <v>275.85</v>
      </c>
      <c r="E38" s="36"/>
      <c r="F38" s="34">
        <f>D38/30*G11</f>
        <v>174.705</v>
      </c>
      <c r="G38" s="36"/>
      <c r="H38" s="37"/>
      <c r="I38" s="36">
        <f>D38-F38</f>
        <v>101.14500000000001</v>
      </c>
      <c r="J38" s="20"/>
    </row>
    <row r="39" spans="2:10" ht="12.75">
      <c r="B39" s="18"/>
      <c r="C39" s="43" t="s">
        <v>29</v>
      </c>
      <c r="D39" s="32">
        <v>188.08</v>
      </c>
      <c r="E39" s="36"/>
      <c r="F39" s="34">
        <f>D39/30*G11</f>
        <v>119.11733333333335</v>
      </c>
      <c r="G39" s="36"/>
      <c r="H39" s="37"/>
      <c r="I39" s="36">
        <f>D39-F39</f>
        <v>68.96266666666666</v>
      </c>
      <c r="J39" s="20"/>
    </row>
    <row r="40" spans="2:10" ht="18.75" customHeight="1">
      <c r="B40" s="18"/>
      <c r="C40" s="44" t="s">
        <v>16</v>
      </c>
      <c r="D40" s="37">
        <f>SUM(D38:D39)</f>
        <v>463.93000000000006</v>
      </c>
      <c r="E40" s="38"/>
      <c r="F40" s="37">
        <f>SUM(F38:F39)</f>
        <v>293.82233333333335</v>
      </c>
      <c r="G40" s="38"/>
      <c r="H40" s="45"/>
      <c r="I40" s="40">
        <f>SUM(I38:I39)</f>
        <v>170.10766666666666</v>
      </c>
      <c r="J40" s="20"/>
    </row>
    <row r="41" spans="2:10" ht="24" customHeight="1">
      <c r="B41" s="18"/>
      <c r="C41" s="59" t="s">
        <v>46</v>
      </c>
      <c r="D41" s="72">
        <f>(D34+D40)</f>
        <v>3980.0699999999997</v>
      </c>
      <c r="E41" s="46"/>
      <c r="F41" s="47"/>
      <c r="G41" s="46"/>
      <c r="H41" s="48"/>
      <c r="I41" s="47"/>
      <c r="J41" s="20"/>
    </row>
    <row r="42" spans="2:10" ht="9" customHeight="1">
      <c r="B42" s="18"/>
      <c r="C42" s="151"/>
      <c r="D42" s="151"/>
      <c r="E42" s="151"/>
      <c r="F42" s="151"/>
      <c r="G42" s="151"/>
      <c r="H42" s="151"/>
      <c r="I42" s="151"/>
      <c r="J42" s="20"/>
    </row>
    <row r="43" spans="2:10" ht="12.75">
      <c r="B43" s="18"/>
      <c r="C43" s="144" t="s">
        <v>34</v>
      </c>
      <c r="D43" s="144"/>
      <c r="E43" s="144"/>
      <c r="F43" s="144"/>
      <c r="G43" s="144"/>
      <c r="H43" s="144"/>
      <c r="I43" s="144"/>
      <c r="J43" s="20"/>
    </row>
    <row r="44" spans="2:12" ht="25.5">
      <c r="B44" s="18"/>
      <c r="C44" s="41" t="s">
        <v>6</v>
      </c>
      <c r="D44" s="136" t="s">
        <v>17</v>
      </c>
      <c r="E44" s="136"/>
      <c r="F44" s="136" t="s">
        <v>18</v>
      </c>
      <c r="G44" s="136"/>
      <c r="H44" s="136" t="s">
        <v>4</v>
      </c>
      <c r="I44" s="136"/>
      <c r="J44" s="20"/>
      <c r="L44" s="86" t="s">
        <v>82</v>
      </c>
    </row>
    <row r="45" spans="2:12" ht="15">
      <c r="B45" s="18"/>
      <c r="C45" s="43" t="s">
        <v>19</v>
      </c>
      <c r="D45" s="71">
        <v>97.11</v>
      </c>
      <c r="E45" s="49"/>
      <c r="F45" s="34">
        <f>(D45/D11)*G11</f>
        <v>61.503</v>
      </c>
      <c r="G45" s="49"/>
      <c r="H45" s="50"/>
      <c r="I45" s="36">
        <f>(D45-F45)</f>
        <v>35.607</v>
      </c>
      <c r="J45" s="20"/>
      <c r="L45" s="87" t="s">
        <v>83</v>
      </c>
    </row>
    <row r="46" spans="2:12" ht="15">
      <c r="B46" s="18"/>
      <c r="C46" s="43" t="s">
        <v>20</v>
      </c>
      <c r="D46" s="32">
        <v>28</v>
      </c>
      <c r="E46" s="49"/>
      <c r="F46" s="34">
        <f>(D46/D11)*G11</f>
        <v>17.733333333333334</v>
      </c>
      <c r="G46" s="49"/>
      <c r="H46" s="233">
        <f>(D46-F46)</f>
        <v>10.266666666666666</v>
      </c>
      <c r="I46" s="263"/>
      <c r="J46" s="21"/>
      <c r="L46" s="87" t="s">
        <v>84</v>
      </c>
    </row>
    <row r="47" spans="2:12" ht="15">
      <c r="B47" s="18"/>
      <c r="C47" s="60" t="s">
        <v>30</v>
      </c>
      <c r="D47" s="32">
        <v>225.7</v>
      </c>
      <c r="E47" s="36"/>
      <c r="F47" s="34">
        <f>D47/30*G11</f>
        <v>142.94333333333333</v>
      </c>
      <c r="G47" s="36"/>
      <c r="H47" s="264">
        <f>D47-F47</f>
        <v>82.75666666666666</v>
      </c>
      <c r="I47" s="265"/>
      <c r="J47" s="21"/>
      <c r="L47" s="87" t="s">
        <v>85</v>
      </c>
    </row>
    <row r="48" spans="2:12" ht="15">
      <c r="B48" s="18"/>
      <c r="C48" s="60" t="s">
        <v>31</v>
      </c>
      <c r="D48" s="71">
        <v>125.39</v>
      </c>
      <c r="E48" s="69"/>
      <c r="F48" s="73">
        <f>(D48)</f>
        <v>125.39</v>
      </c>
      <c r="G48" s="69"/>
      <c r="H48" s="252">
        <f>D48-F48</f>
        <v>0</v>
      </c>
      <c r="I48" s="280"/>
      <c r="J48" s="21"/>
      <c r="L48" s="87" t="s">
        <v>86</v>
      </c>
    </row>
    <row r="49" spans="2:10" ht="12.75">
      <c r="B49" s="18"/>
      <c r="C49" s="43" t="s">
        <v>28</v>
      </c>
      <c r="D49" s="32">
        <f>(D38)</f>
        <v>275.85</v>
      </c>
      <c r="E49" s="36"/>
      <c r="F49" s="34">
        <f>D49/30*G11</f>
        <v>174.705</v>
      </c>
      <c r="G49" s="36"/>
      <c r="H49" s="264">
        <f>D49-F49</f>
        <v>101.14500000000001</v>
      </c>
      <c r="I49" s="265"/>
      <c r="J49" s="21"/>
    </row>
    <row r="50" spans="2:10" ht="12.75">
      <c r="B50" s="18"/>
      <c r="C50" s="43" t="s">
        <v>29</v>
      </c>
      <c r="D50" s="71">
        <f>(D39)</f>
        <v>188.08</v>
      </c>
      <c r="E50" s="69"/>
      <c r="F50" s="73">
        <f>(D50)</f>
        <v>188.08</v>
      </c>
      <c r="G50" s="69"/>
      <c r="H50" s="252">
        <f>D50-F50</f>
        <v>0</v>
      </c>
      <c r="I50" s="280"/>
      <c r="J50" s="21"/>
    </row>
    <row r="51" spans="2:10" ht="12.75">
      <c r="B51" s="18"/>
      <c r="C51" s="43"/>
      <c r="D51" s="32"/>
      <c r="E51" s="49"/>
      <c r="F51" s="34"/>
      <c r="G51" s="49"/>
      <c r="H51" s="50"/>
      <c r="I51" s="36"/>
      <c r="J51" s="20"/>
    </row>
    <row r="52" spans="2:10" ht="12.75">
      <c r="B52" s="18"/>
      <c r="C52" s="44" t="s">
        <v>16</v>
      </c>
      <c r="D52" s="37">
        <f>SUM(D45:D51)</f>
        <v>940.13</v>
      </c>
      <c r="E52" s="38"/>
      <c r="F52" s="37">
        <f>SUM(F45:F51)</f>
        <v>710.3546666666667</v>
      </c>
      <c r="G52" s="38"/>
      <c r="H52" s="39"/>
      <c r="I52" s="40">
        <f>SUM(H45:I50)</f>
        <v>229.77533333333335</v>
      </c>
      <c r="J52" s="20"/>
    </row>
    <row r="53" spans="2:10" ht="12.75" customHeight="1">
      <c r="B53" s="18"/>
      <c r="C53" s="85"/>
      <c r="D53" s="85"/>
      <c r="E53" s="85"/>
      <c r="F53" s="85"/>
      <c r="G53" s="85"/>
      <c r="H53" s="85"/>
      <c r="I53" s="85"/>
      <c r="J53" s="20"/>
    </row>
    <row r="54" spans="2:10" ht="12.75">
      <c r="B54" s="18"/>
      <c r="C54" s="130" t="s">
        <v>81</v>
      </c>
      <c r="D54" s="132"/>
      <c r="E54" s="284">
        <f>(I34+I40)</f>
        <v>1459.3590000000004</v>
      </c>
      <c r="F54" s="285"/>
      <c r="G54" s="58"/>
      <c r="H54" s="58"/>
      <c r="I54" s="58"/>
      <c r="J54" s="20"/>
    </row>
    <row r="55" spans="2:12" ht="24" customHeight="1">
      <c r="B55" s="18"/>
      <c r="C55" s="286" t="s">
        <v>37</v>
      </c>
      <c r="D55" s="287"/>
      <c r="E55" s="287"/>
      <c r="F55" s="287"/>
      <c r="G55" s="287"/>
      <c r="H55" s="288"/>
      <c r="I55" s="61">
        <f>I34+I40-I45-H46-H47-H49</f>
        <v>1229.583666666667</v>
      </c>
      <c r="J55" s="22"/>
      <c r="L55" s="289" t="s">
        <v>95</v>
      </c>
    </row>
    <row r="56" spans="2:12" ht="108.75" customHeight="1">
      <c r="B56" s="18"/>
      <c r="C56" s="281" t="s">
        <v>92</v>
      </c>
      <c r="D56" s="282"/>
      <c r="E56" s="282"/>
      <c r="F56" s="282"/>
      <c r="G56" s="282"/>
      <c r="H56" s="282"/>
      <c r="I56" s="283"/>
      <c r="J56" s="20"/>
      <c r="L56" s="289"/>
    </row>
    <row r="57" spans="2:12" ht="7.5" customHeight="1">
      <c r="B57" s="18"/>
      <c r="C57" s="9"/>
      <c r="D57" s="9"/>
      <c r="E57" s="9"/>
      <c r="F57" s="9"/>
      <c r="G57" s="9"/>
      <c r="H57" s="9"/>
      <c r="I57" s="9"/>
      <c r="J57" s="20"/>
      <c r="L57" s="289"/>
    </row>
    <row r="58" spans="2:12" ht="9" customHeight="1">
      <c r="B58" s="18"/>
      <c r="C58" s="23"/>
      <c r="D58" s="23"/>
      <c r="E58" s="23"/>
      <c r="F58" s="23"/>
      <c r="G58" s="23"/>
      <c r="H58" s="23"/>
      <c r="I58" s="23"/>
      <c r="J58" s="20"/>
      <c r="L58" s="289"/>
    </row>
    <row r="59" spans="2:12" ht="23.25" customHeight="1">
      <c r="B59" s="18"/>
      <c r="C59" s="23"/>
      <c r="D59" s="113" t="s">
        <v>38</v>
      </c>
      <c r="E59" s="114"/>
      <c r="F59" s="23"/>
      <c r="G59" s="115" t="s">
        <v>39</v>
      </c>
      <c r="H59" s="116"/>
      <c r="I59" s="117"/>
      <c r="J59" s="20"/>
      <c r="L59" s="289"/>
    </row>
    <row r="60" spans="2:12" ht="15" customHeight="1">
      <c r="B60" s="18"/>
      <c r="C60" s="24" t="s">
        <v>76</v>
      </c>
      <c r="D60" s="250"/>
      <c r="E60" s="250"/>
      <c r="F60" s="25"/>
      <c r="G60" s="255"/>
      <c r="H60" s="255"/>
      <c r="I60" s="255"/>
      <c r="J60" s="20"/>
      <c r="L60" s="289"/>
    </row>
    <row r="61" spans="2:12" ht="15" customHeight="1">
      <c r="B61" s="18"/>
      <c r="C61" s="24" t="s">
        <v>75</v>
      </c>
      <c r="D61" s="251"/>
      <c r="E61" s="250"/>
      <c r="F61" s="25"/>
      <c r="G61" s="251"/>
      <c r="H61" s="250"/>
      <c r="I61" s="250"/>
      <c r="J61" s="20"/>
      <c r="L61" s="289"/>
    </row>
    <row r="62" spans="2:12" ht="15" customHeight="1">
      <c r="B62" s="18"/>
      <c r="C62" s="24" t="s">
        <v>77</v>
      </c>
      <c r="D62" s="209"/>
      <c r="E62" s="209"/>
      <c r="F62" s="19"/>
      <c r="G62" s="209"/>
      <c r="H62" s="209"/>
      <c r="I62" s="209"/>
      <c r="J62" s="20"/>
      <c r="L62" s="289"/>
    </row>
    <row r="63" spans="2:12" ht="13.5" thickBot="1">
      <c r="B63" s="26"/>
      <c r="C63" s="27"/>
      <c r="D63" s="27"/>
      <c r="E63" s="27"/>
      <c r="F63" s="27"/>
      <c r="G63" s="27"/>
      <c r="H63" s="27"/>
      <c r="I63" s="27"/>
      <c r="J63" s="28"/>
      <c r="L63" s="289"/>
    </row>
  </sheetData>
  <sheetProtection/>
  <mergeCells count="61">
    <mergeCell ref="B1:C3"/>
    <mergeCell ref="I1:J1"/>
    <mergeCell ref="I2:J2"/>
    <mergeCell ref="I3:J3"/>
    <mergeCell ref="D1:G1"/>
    <mergeCell ref="D2:G2"/>
    <mergeCell ref="D3:G3"/>
    <mergeCell ref="L55:L63"/>
    <mergeCell ref="D62:E62"/>
    <mergeCell ref="G62:I62"/>
    <mergeCell ref="D60:E60"/>
    <mergeCell ref="G60:I60"/>
    <mergeCell ref="D61:E61"/>
    <mergeCell ref="G61:I61"/>
    <mergeCell ref="H48:I48"/>
    <mergeCell ref="H49:I49"/>
    <mergeCell ref="H50:I50"/>
    <mergeCell ref="D59:E59"/>
    <mergeCell ref="G59:I59"/>
    <mergeCell ref="C56:I56"/>
    <mergeCell ref="E54:F54"/>
    <mergeCell ref="C54:D54"/>
    <mergeCell ref="C55:H55"/>
    <mergeCell ref="F18:G18"/>
    <mergeCell ref="H18:I18"/>
    <mergeCell ref="D14:E14"/>
    <mergeCell ref="D15:E15"/>
    <mergeCell ref="G14:I14"/>
    <mergeCell ref="C16:I16"/>
    <mergeCell ref="C5:I5"/>
    <mergeCell ref="C6:I6"/>
    <mergeCell ref="G7:I7"/>
    <mergeCell ref="D8:E8"/>
    <mergeCell ref="G8:I8"/>
    <mergeCell ref="B4:J4"/>
    <mergeCell ref="D37:E37"/>
    <mergeCell ref="F37:G37"/>
    <mergeCell ref="H37:I37"/>
    <mergeCell ref="D11:E11"/>
    <mergeCell ref="G11:I11"/>
    <mergeCell ref="G10:I10"/>
    <mergeCell ref="F12:F13"/>
    <mergeCell ref="G12:I13"/>
    <mergeCell ref="C17:I17"/>
    <mergeCell ref="D18:E18"/>
    <mergeCell ref="C42:I42"/>
    <mergeCell ref="D9:E9"/>
    <mergeCell ref="G9:I9"/>
    <mergeCell ref="D10:E10"/>
    <mergeCell ref="D12:E12"/>
    <mergeCell ref="D13:E13"/>
    <mergeCell ref="G15:I15"/>
    <mergeCell ref="F14:F15"/>
    <mergeCell ref="C35:I35"/>
    <mergeCell ref="C36:I36"/>
    <mergeCell ref="C43:I43"/>
    <mergeCell ref="D44:E44"/>
    <mergeCell ref="H46:I46"/>
    <mergeCell ref="H47:I47"/>
    <mergeCell ref="F44:G44"/>
    <mergeCell ref="H44:I44"/>
  </mergeCells>
  <printOptions horizontalCentered="1"/>
  <pageMargins left="0.25" right="0.25" top="0.75" bottom="0.75" header="0.3" footer="0.3"/>
  <pageSetup horizontalDpi="600" verticalDpi="600" orientation="portrait" paperSize="9" scale="71" r:id="rId4"/>
  <drawing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B1:O60"/>
  <sheetViews>
    <sheetView tabSelected="1" zoomScalePageLayoutView="0" workbookViewId="0" topLeftCell="A1">
      <selection activeCell="I2" sqref="I2:J2"/>
    </sheetView>
  </sheetViews>
  <sheetFormatPr defaultColWidth="9.140625" defaultRowHeight="12.75"/>
  <cols>
    <col min="1" max="1" width="3.00390625" style="4" customWidth="1"/>
    <col min="2" max="2" width="1.421875" style="4" customWidth="1"/>
    <col min="3" max="3" width="20.7109375" style="4" customWidth="1"/>
    <col min="4" max="4" width="18.8515625" style="4" customWidth="1"/>
    <col min="5" max="5" width="14.57421875" style="4" customWidth="1"/>
    <col min="6" max="6" width="20.7109375" style="4" customWidth="1"/>
    <col min="7" max="7" width="15.7109375" style="4" customWidth="1"/>
    <col min="8" max="8" width="19.7109375" style="4" customWidth="1"/>
    <col min="9" max="9" width="15.7109375" style="4" customWidth="1"/>
    <col min="10" max="10" width="2.57421875" style="4" customWidth="1"/>
    <col min="11" max="11" width="2.7109375" style="4" customWidth="1"/>
    <col min="12" max="12" width="35.421875" style="4" bestFit="1" customWidth="1"/>
    <col min="13" max="16384" width="9.140625" style="4" customWidth="1"/>
  </cols>
  <sheetData>
    <row r="1" spans="2:10" ht="24.75" customHeight="1">
      <c r="B1" s="170"/>
      <c r="C1" s="171"/>
      <c r="D1" s="176" t="s">
        <v>124</v>
      </c>
      <c r="E1" s="214"/>
      <c r="F1" s="214"/>
      <c r="G1" s="171"/>
      <c r="H1" s="91" t="s">
        <v>111</v>
      </c>
      <c r="I1" s="182" t="s">
        <v>126</v>
      </c>
      <c r="J1" s="215"/>
    </row>
    <row r="2" spans="2:10" ht="24.75" customHeight="1">
      <c r="B2" s="172"/>
      <c r="C2" s="173"/>
      <c r="D2" s="179" t="s">
        <v>110</v>
      </c>
      <c r="E2" s="209"/>
      <c r="F2" s="209"/>
      <c r="G2" s="173"/>
      <c r="H2" s="93" t="s">
        <v>112</v>
      </c>
      <c r="I2" s="184">
        <v>44566</v>
      </c>
      <c r="J2" s="185"/>
    </row>
    <row r="3" spans="2:10" ht="24.75" customHeight="1" thickBot="1">
      <c r="B3" s="174"/>
      <c r="C3" s="175"/>
      <c r="D3" s="174"/>
      <c r="E3" s="112"/>
      <c r="F3" s="112"/>
      <c r="G3" s="175"/>
      <c r="H3" s="95" t="s">
        <v>113</v>
      </c>
      <c r="I3" s="186" t="s">
        <v>127</v>
      </c>
      <c r="J3" s="187"/>
    </row>
    <row r="4" spans="2:10" ht="12" customHeight="1">
      <c r="B4" s="170"/>
      <c r="C4" s="214"/>
      <c r="D4" s="214"/>
      <c r="E4" s="214"/>
      <c r="F4" s="214"/>
      <c r="G4" s="214"/>
      <c r="H4" s="214"/>
      <c r="I4" s="214"/>
      <c r="J4" s="171"/>
    </row>
    <row r="5" spans="2:10" ht="15" thickBot="1">
      <c r="B5" s="26"/>
      <c r="C5" s="235" t="s">
        <v>125</v>
      </c>
      <c r="D5" s="235"/>
      <c r="E5" s="235"/>
      <c r="F5" s="235"/>
      <c r="G5" s="235"/>
      <c r="H5" s="235"/>
      <c r="I5" s="235"/>
      <c r="J5" s="28"/>
    </row>
    <row r="6" spans="2:10" ht="7.5" customHeight="1">
      <c r="B6" s="16"/>
      <c r="C6" s="158"/>
      <c r="D6" s="158"/>
      <c r="E6" s="158"/>
      <c r="F6" s="158"/>
      <c r="G6" s="158"/>
      <c r="H6" s="158"/>
      <c r="I6" s="158"/>
      <c r="J6" s="17"/>
    </row>
    <row r="7" spans="2:10" ht="14.25">
      <c r="B7" s="18"/>
      <c r="C7" s="1" t="s">
        <v>0</v>
      </c>
      <c r="D7" s="19"/>
      <c r="E7" s="19"/>
      <c r="F7" s="2" t="s">
        <v>60</v>
      </c>
      <c r="G7" s="238" t="s">
        <v>72</v>
      </c>
      <c r="H7" s="238"/>
      <c r="I7" s="238"/>
      <c r="J7" s="20"/>
    </row>
    <row r="8" spans="2:10" ht="13.5">
      <c r="B8" s="18"/>
      <c r="C8" s="1" t="s">
        <v>1</v>
      </c>
      <c r="D8" s="152"/>
      <c r="E8" s="152"/>
      <c r="F8" s="2" t="s">
        <v>21</v>
      </c>
      <c r="G8" s="240"/>
      <c r="H8" s="241"/>
      <c r="I8" s="275"/>
      <c r="J8" s="20"/>
    </row>
    <row r="9" spans="2:10" ht="13.5">
      <c r="B9" s="18"/>
      <c r="C9" s="1" t="s">
        <v>54</v>
      </c>
      <c r="D9" s="152"/>
      <c r="E9" s="152"/>
      <c r="F9" s="2" t="s">
        <v>78</v>
      </c>
      <c r="G9" s="199"/>
      <c r="H9" s="199"/>
      <c r="I9" s="199"/>
      <c r="J9" s="20"/>
    </row>
    <row r="10" spans="2:10" ht="13.5">
      <c r="B10" s="18"/>
      <c r="C10" s="1" t="s">
        <v>68</v>
      </c>
      <c r="D10" s="152"/>
      <c r="E10" s="152"/>
      <c r="F10" s="2" t="s">
        <v>56</v>
      </c>
      <c r="G10" s="199"/>
      <c r="H10" s="199"/>
      <c r="I10" s="199"/>
      <c r="J10" s="20"/>
    </row>
    <row r="11" spans="2:10" ht="13.5">
      <c r="B11" s="18"/>
      <c r="C11" s="1" t="s">
        <v>23</v>
      </c>
      <c r="D11" s="227">
        <v>30</v>
      </c>
      <c r="E11" s="228"/>
      <c r="F11" s="1" t="s">
        <v>57</v>
      </c>
      <c r="G11" s="295">
        <v>30</v>
      </c>
      <c r="H11" s="295"/>
      <c r="I11" s="295"/>
      <c r="J11" s="20"/>
    </row>
    <row r="12" spans="2:10" ht="13.5" customHeight="1">
      <c r="B12" s="18"/>
      <c r="C12" s="1" t="s">
        <v>58</v>
      </c>
      <c r="D12" s="120" t="s">
        <v>109</v>
      </c>
      <c r="E12" s="122"/>
      <c r="F12" s="109" t="s">
        <v>65</v>
      </c>
      <c r="G12" s="296"/>
      <c r="H12" s="297"/>
      <c r="I12" s="298"/>
      <c r="J12" s="20"/>
    </row>
    <row r="13" spans="2:10" ht="13.5" customHeight="1">
      <c r="B13" s="18"/>
      <c r="C13" s="1" t="s">
        <v>59</v>
      </c>
      <c r="D13" s="218">
        <f>(I54)</f>
        <v>2142.9599999999996</v>
      </c>
      <c r="E13" s="122"/>
      <c r="F13" s="110"/>
      <c r="G13" s="299"/>
      <c r="H13" s="300"/>
      <c r="I13" s="301"/>
      <c r="J13" s="20"/>
    </row>
    <row r="14" spans="2:10" ht="13.5" customHeight="1">
      <c r="B14" s="18"/>
      <c r="C14" s="1" t="s">
        <v>61</v>
      </c>
      <c r="D14" s="120" t="s">
        <v>87</v>
      </c>
      <c r="E14" s="122"/>
      <c r="F14" s="118" t="s">
        <v>62</v>
      </c>
      <c r="G14" s="120" t="s">
        <v>96</v>
      </c>
      <c r="H14" s="121"/>
      <c r="I14" s="122"/>
      <c r="J14" s="20"/>
    </row>
    <row r="15" spans="2:10" ht="13.5" customHeight="1">
      <c r="B15" s="18"/>
      <c r="C15" s="1" t="s">
        <v>63</v>
      </c>
      <c r="D15" s="120" t="s">
        <v>88</v>
      </c>
      <c r="E15" s="122"/>
      <c r="F15" s="119"/>
      <c r="G15" s="120">
        <v>6000062</v>
      </c>
      <c r="H15" s="121"/>
      <c r="I15" s="122"/>
      <c r="J15" s="20"/>
    </row>
    <row r="16" spans="2:10" ht="12.75">
      <c r="B16" s="18"/>
      <c r="C16" s="150" t="s">
        <v>35</v>
      </c>
      <c r="D16" s="150"/>
      <c r="E16" s="150"/>
      <c r="F16" s="150"/>
      <c r="G16" s="150"/>
      <c r="H16" s="150"/>
      <c r="I16" s="150"/>
      <c r="J16" s="20"/>
    </row>
    <row r="17" spans="2:10" ht="38.25" customHeight="1">
      <c r="B17" s="18"/>
      <c r="C17" s="41" t="s">
        <v>6</v>
      </c>
      <c r="D17" s="136" t="s">
        <v>5</v>
      </c>
      <c r="E17" s="136"/>
      <c r="F17" s="136" t="s">
        <v>3</v>
      </c>
      <c r="G17" s="136"/>
      <c r="H17" s="136" t="s">
        <v>4</v>
      </c>
      <c r="I17" s="136"/>
      <c r="J17" s="20"/>
    </row>
    <row r="18" spans="2:10" ht="12.75">
      <c r="B18" s="18"/>
      <c r="C18" s="42" t="s">
        <v>7</v>
      </c>
      <c r="D18" s="32">
        <v>52.06</v>
      </c>
      <c r="E18" s="33"/>
      <c r="F18" s="34">
        <f>(D18/D11)*G11</f>
        <v>52.06</v>
      </c>
      <c r="G18" s="33"/>
      <c r="H18" s="35"/>
      <c r="I18" s="36">
        <f>D18-F18</f>
        <v>0</v>
      </c>
      <c r="J18" s="20"/>
    </row>
    <row r="19" spans="2:10" ht="12.75">
      <c r="B19" s="18"/>
      <c r="C19" s="43" t="s">
        <v>8</v>
      </c>
      <c r="D19" s="32">
        <v>987.98</v>
      </c>
      <c r="E19" s="33"/>
      <c r="F19" s="34">
        <f>(D19/D11)*G11</f>
        <v>987.9800000000001</v>
      </c>
      <c r="G19" s="33"/>
      <c r="H19" s="35"/>
      <c r="I19" s="36">
        <f>D19-F19</f>
        <v>0</v>
      </c>
      <c r="J19" s="20"/>
    </row>
    <row r="20" spans="2:10" ht="12.75">
      <c r="B20" s="18"/>
      <c r="C20" s="43" t="s">
        <v>9</v>
      </c>
      <c r="D20" s="32">
        <v>0</v>
      </c>
      <c r="E20" s="33"/>
      <c r="F20" s="34">
        <f>(D20/D11)*G11</f>
        <v>0</v>
      </c>
      <c r="G20" s="33"/>
      <c r="H20" s="35"/>
      <c r="I20" s="36">
        <f aca="true" t="shared" si="0" ref="I20:I32">D20-F20</f>
        <v>0</v>
      </c>
      <c r="J20" s="20"/>
    </row>
    <row r="21" spans="2:10" ht="12.75">
      <c r="B21" s="18"/>
      <c r="C21" s="43" t="s">
        <v>10</v>
      </c>
      <c r="D21" s="32">
        <v>169.83</v>
      </c>
      <c r="E21" s="33"/>
      <c r="F21" s="34">
        <f>(D21/D11)*G11</f>
        <v>169.83</v>
      </c>
      <c r="G21" s="33"/>
      <c r="H21" s="35"/>
      <c r="I21" s="36">
        <f t="shared" si="0"/>
        <v>0</v>
      </c>
      <c r="J21" s="20"/>
    </row>
    <row r="22" spans="2:10" ht="12.75">
      <c r="B22" s="18"/>
      <c r="C22" s="43" t="s">
        <v>11</v>
      </c>
      <c r="D22" s="32">
        <v>0</v>
      </c>
      <c r="E22" s="33"/>
      <c r="F22" s="34">
        <f>(D22/D11)*G11</f>
        <v>0</v>
      </c>
      <c r="G22" s="33"/>
      <c r="H22" s="35"/>
      <c r="I22" s="36">
        <f t="shared" si="0"/>
        <v>0</v>
      </c>
      <c r="J22" s="20"/>
    </row>
    <row r="23" spans="2:10" ht="12.75">
      <c r="B23" s="18"/>
      <c r="C23" s="43" t="s">
        <v>33</v>
      </c>
      <c r="D23" s="32">
        <v>0</v>
      </c>
      <c r="E23" s="33"/>
      <c r="F23" s="34">
        <f>(D23)</f>
        <v>0</v>
      </c>
      <c r="G23" s="33"/>
      <c r="H23" s="35"/>
      <c r="I23" s="69">
        <f t="shared" si="0"/>
        <v>0</v>
      </c>
      <c r="J23" s="20"/>
    </row>
    <row r="24" spans="2:10" ht="12.75">
      <c r="B24" s="18"/>
      <c r="C24" s="43" t="s">
        <v>42</v>
      </c>
      <c r="D24" s="32">
        <v>0</v>
      </c>
      <c r="E24" s="33"/>
      <c r="F24" s="34">
        <f>(D24)</f>
        <v>0</v>
      </c>
      <c r="G24" s="33"/>
      <c r="H24" s="35"/>
      <c r="I24" s="69">
        <f t="shared" si="0"/>
        <v>0</v>
      </c>
      <c r="J24" s="20"/>
    </row>
    <row r="25" spans="2:10" ht="12.75">
      <c r="B25" s="18"/>
      <c r="C25" s="43" t="s">
        <v>12</v>
      </c>
      <c r="D25" s="32">
        <v>0</v>
      </c>
      <c r="E25" s="33"/>
      <c r="F25" s="34">
        <f>(D25/D11)*G11</f>
        <v>0</v>
      </c>
      <c r="G25" s="33"/>
      <c r="H25" s="35"/>
      <c r="I25" s="36">
        <f t="shared" si="0"/>
        <v>0</v>
      </c>
      <c r="J25" s="20"/>
    </row>
    <row r="26" spans="2:10" ht="12.75">
      <c r="B26" s="18"/>
      <c r="C26" s="43" t="s">
        <v>13</v>
      </c>
      <c r="D26" s="32">
        <v>0</v>
      </c>
      <c r="E26" s="33"/>
      <c r="F26" s="34">
        <f>(D26/D11)*G11</f>
        <v>0</v>
      </c>
      <c r="G26" s="33"/>
      <c r="H26" s="35"/>
      <c r="I26" s="36">
        <f t="shared" si="0"/>
        <v>0</v>
      </c>
      <c r="J26" s="20"/>
    </row>
    <row r="27" spans="2:10" ht="12.75">
      <c r="B27" s="18"/>
      <c r="C27" s="43" t="s">
        <v>14</v>
      </c>
      <c r="D27" s="32">
        <v>0</v>
      </c>
      <c r="E27" s="33"/>
      <c r="F27" s="34">
        <f>(D27/D11*G11)</f>
        <v>0</v>
      </c>
      <c r="G27" s="33"/>
      <c r="H27" s="35"/>
      <c r="I27" s="36">
        <f t="shared" si="0"/>
        <v>0</v>
      </c>
      <c r="J27" s="20"/>
    </row>
    <row r="28" spans="2:10" ht="12.75">
      <c r="B28" s="18"/>
      <c r="C28" s="43" t="s">
        <v>51</v>
      </c>
      <c r="D28" s="32">
        <v>0</v>
      </c>
      <c r="E28" s="33"/>
      <c r="F28" s="34">
        <f>(D28/D11)*G11</f>
        <v>0</v>
      </c>
      <c r="G28" s="33"/>
      <c r="H28" s="35"/>
      <c r="I28" s="36">
        <f t="shared" si="0"/>
        <v>0</v>
      </c>
      <c r="J28" s="20"/>
    </row>
    <row r="29" spans="2:10" ht="12.75">
      <c r="B29" s="18"/>
      <c r="C29" s="43" t="s">
        <v>52</v>
      </c>
      <c r="D29" s="32">
        <v>540.12</v>
      </c>
      <c r="E29" s="33"/>
      <c r="F29" s="34">
        <f>(D29/D11)*G11</f>
        <v>540.12</v>
      </c>
      <c r="G29" s="33"/>
      <c r="H29" s="35"/>
      <c r="I29" s="36">
        <f t="shared" si="0"/>
        <v>0</v>
      </c>
      <c r="J29" s="20"/>
    </row>
    <row r="30" spans="2:11" ht="12.75">
      <c r="B30" s="18"/>
      <c r="C30" s="43" t="s">
        <v>32</v>
      </c>
      <c r="D30" s="32">
        <v>58.45</v>
      </c>
      <c r="E30" s="33"/>
      <c r="F30" s="34">
        <f>(D30/D11)*G11</f>
        <v>58.45</v>
      </c>
      <c r="G30" s="33"/>
      <c r="H30" s="35"/>
      <c r="I30" s="36">
        <f t="shared" si="0"/>
        <v>0</v>
      </c>
      <c r="J30" s="20"/>
      <c r="K30" s="6"/>
    </row>
    <row r="31" spans="2:10" ht="12.75">
      <c r="B31" s="18"/>
      <c r="C31" s="43" t="s">
        <v>27</v>
      </c>
      <c r="D31" s="32">
        <v>110.94</v>
      </c>
      <c r="E31" s="33"/>
      <c r="F31" s="34">
        <f>(D31)</f>
        <v>110.94</v>
      </c>
      <c r="G31" s="33"/>
      <c r="H31" s="35"/>
      <c r="I31" s="69">
        <f t="shared" si="0"/>
        <v>0</v>
      </c>
      <c r="J31" s="20"/>
    </row>
    <row r="32" spans="2:10" ht="12.75">
      <c r="B32" s="18"/>
      <c r="C32" s="43" t="s">
        <v>15</v>
      </c>
      <c r="D32" s="32">
        <v>687.42</v>
      </c>
      <c r="E32" s="33"/>
      <c r="F32" s="34">
        <f>(D32/D11)*G11</f>
        <v>687.42</v>
      </c>
      <c r="G32" s="33"/>
      <c r="H32" s="35"/>
      <c r="I32" s="36">
        <f t="shared" si="0"/>
        <v>0</v>
      </c>
      <c r="J32" s="20"/>
    </row>
    <row r="33" spans="2:10" ht="15" customHeight="1">
      <c r="B33" s="18"/>
      <c r="C33" s="44" t="s">
        <v>16</v>
      </c>
      <c r="D33" s="37">
        <f>SUM(D18:D32)</f>
        <v>2606.7999999999997</v>
      </c>
      <c r="E33" s="38"/>
      <c r="F33" s="37">
        <f>SUM(F18:F32)</f>
        <v>2606.8</v>
      </c>
      <c r="G33" s="38"/>
      <c r="H33" s="39"/>
      <c r="I33" s="40">
        <f>SUM(I18:I32)</f>
        <v>0</v>
      </c>
      <c r="J33" s="20"/>
    </row>
    <row r="34" spans="2:10" ht="9.75" customHeight="1">
      <c r="B34" s="18"/>
      <c r="C34" s="151"/>
      <c r="D34" s="151"/>
      <c r="E34" s="151"/>
      <c r="F34" s="151"/>
      <c r="G34" s="151"/>
      <c r="H34" s="151"/>
      <c r="I34" s="151"/>
      <c r="J34" s="20"/>
    </row>
    <row r="35" spans="2:10" ht="12.75">
      <c r="B35" s="18"/>
      <c r="C35" s="144" t="s">
        <v>36</v>
      </c>
      <c r="D35" s="144"/>
      <c r="E35" s="144"/>
      <c r="F35" s="144"/>
      <c r="G35" s="144"/>
      <c r="H35" s="144"/>
      <c r="I35" s="144"/>
      <c r="J35" s="20"/>
    </row>
    <row r="36" spans="2:10" ht="27" customHeight="1">
      <c r="B36" s="18"/>
      <c r="C36" s="41" t="s">
        <v>6</v>
      </c>
      <c r="D36" s="136" t="s">
        <v>26</v>
      </c>
      <c r="E36" s="136"/>
      <c r="F36" s="136" t="s">
        <v>25</v>
      </c>
      <c r="G36" s="136"/>
      <c r="H36" s="136" t="s">
        <v>4</v>
      </c>
      <c r="I36" s="136"/>
      <c r="J36" s="20"/>
    </row>
    <row r="37" spans="2:10" ht="12.75">
      <c r="B37" s="18"/>
      <c r="C37" s="43" t="s">
        <v>28</v>
      </c>
      <c r="D37" s="32">
        <v>208.01</v>
      </c>
      <c r="E37" s="36"/>
      <c r="F37" s="34">
        <f>D37/30*G11</f>
        <v>208.01</v>
      </c>
      <c r="G37" s="36"/>
      <c r="H37" s="37"/>
      <c r="I37" s="36">
        <f>D37-F37</f>
        <v>0</v>
      </c>
      <c r="J37" s="20"/>
    </row>
    <row r="38" spans="2:10" ht="12.75">
      <c r="B38" s="18"/>
      <c r="C38" s="43" t="s">
        <v>29</v>
      </c>
      <c r="D38" s="32">
        <v>141.83</v>
      </c>
      <c r="E38" s="36"/>
      <c r="F38" s="64">
        <f>D38/30*G11</f>
        <v>141.83</v>
      </c>
      <c r="G38" s="36"/>
      <c r="H38" s="37"/>
      <c r="I38" s="36">
        <f>D38-F38</f>
        <v>0</v>
      </c>
      <c r="J38" s="20"/>
    </row>
    <row r="39" spans="2:10" ht="18.75" customHeight="1">
      <c r="B39" s="18"/>
      <c r="C39" s="44" t="s">
        <v>16</v>
      </c>
      <c r="D39" s="37">
        <f>SUM(D37:D38)</f>
        <v>349.84000000000003</v>
      </c>
      <c r="E39" s="38"/>
      <c r="F39" s="37">
        <f>SUM(F37:F38)</f>
        <v>349.84000000000003</v>
      </c>
      <c r="G39" s="38"/>
      <c r="H39" s="45"/>
      <c r="I39" s="40">
        <f>SUM(I37:I38)</f>
        <v>0</v>
      </c>
      <c r="J39" s="20"/>
    </row>
    <row r="40" spans="2:10" ht="24" customHeight="1">
      <c r="B40" s="18"/>
      <c r="C40" s="59" t="s">
        <v>46</v>
      </c>
      <c r="D40" s="72">
        <f>(D33+D39)</f>
        <v>2956.64</v>
      </c>
      <c r="E40" s="46"/>
      <c r="F40" s="47"/>
      <c r="G40" s="46"/>
      <c r="H40" s="48"/>
      <c r="I40" s="47"/>
      <c r="J40" s="20"/>
    </row>
    <row r="41" spans="2:10" ht="9" customHeight="1">
      <c r="B41" s="18"/>
      <c r="C41" s="151"/>
      <c r="D41" s="151"/>
      <c r="E41" s="151"/>
      <c r="F41" s="151"/>
      <c r="G41" s="151"/>
      <c r="H41" s="151"/>
      <c r="I41" s="151"/>
      <c r="J41" s="20"/>
    </row>
    <row r="42" spans="2:10" ht="12.75">
      <c r="B42" s="18"/>
      <c r="C42" s="144" t="s">
        <v>34</v>
      </c>
      <c r="D42" s="144"/>
      <c r="E42" s="144"/>
      <c r="F42" s="144"/>
      <c r="G42" s="144"/>
      <c r="H42" s="144"/>
      <c r="I42" s="144"/>
      <c r="J42" s="20"/>
    </row>
    <row r="43" spans="2:12" ht="25.5">
      <c r="B43" s="18"/>
      <c r="C43" s="41" t="s">
        <v>6</v>
      </c>
      <c r="D43" s="136" t="s">
        <v>17</v>
      </c>
      <c r="E43" s="136"/>
      <c r="F43" s="136" t="s">
        <v>18</v>
      </c>
      <c r="G43" s="136"/>
      <c r="H43" s="136" t="s">
        <v>4</v>
      </c>
      <c r="I43" s="136"/>
      <c r="J43" s="20"/>
      <c r="L43" s="86" t="s">
        <v>82</v>
      </c>
    </row>
    <row r="44" spans="2:12" ht="15">
      <c r="B44" s="18"/>
      <c r="C44" s="43" t="s">
        <v>19</v>
      </c>
      <c r="D44" s="71">
        <v>68.37</v>
      </c>
      <c r="E44" s="49"/>
      <c r="F44" s="34">
        <f>(D44/D11)*G11</f>
        <v>68.37</v>
      </c>
      <c r="G44" s="49"/>
      <c r="H44" s="233">
        <f>(D44-F44)</f>
        <v>0</v>
      </c>
      <c r="I44" s="263"/>
      <c r="J44" s="20"/>
      <c r="L44" s="87" t="s">
        <v>83</v>
      </c>
    </row>
    <row r="45" spans="2:15" ht="15">
      <c r="B45" s="18"/>
      <c r="C45" s="43" t="s">
        <v>20</v>
      </c>
      <c r="D45" s="32">
        <v>19.79</v>
      </c>
      <c r="E45" s="49"/>
      <c r="F45" s="34">
        <f>(D45/D11)*G11</f>
        <v>19.79</v>
      </c>
      <c r="G45" s="49"/>
      <c r="H45" s="233">
        <f>(D45-F45)</f>
        <v>0</v>
      </c>
      <c r="I45" s="263"/>
      <c r="J45" s="21"/>
      <c r="L45" s="87" t="s">
        <v>84</v>
      </c>
      <c r="O45" s="13"/>
    </row>
    <row r="46" spans="2:12" ht="15">
      <c r="B46" s="18"/>
      <c r="C46" s="60" t="s">
        <v>30</v>
      </c>
      <c r="D46" s="32">
        <v>170.19</v>
      </c>
      <c r="E46" s="36"/>
      <c r="F46" s="34">
        <f>D46/30*G11</f>
        <v>170.19</v>
      </c>
      <c r="G46" s="36"/>
      <c r="H46" s="252">
        <f>D46-F46</f>
        <v>0</v>
      </c>
      <c r="I46" s="280"/>
      <c r="J46" s="21"/>
      <c r="L46" s="87" t="s">
        <v>85</v>
      </c>
    </row>
    <row r="47" spans="2:12" ht="15">
      <c r="B47" s="18"/>
      <c r="C47" s="60" t="s">
        <v>31</v>
      </c>
      <c r="D47" s="32">
        <v>94.55</v>
      </c>
      <c r="E47" s="36"/>
      <c r="F47" s="34">
        <f>D47/30*G11</f>
        <v>94.55</v>
      </c>
      <c r="G47" s="36"/>
      <c r="H47" s="252">
        <f>D47-F47</f>
        <v>0</v>
      </c>
      <c r="I47" s="280"/>
      <c r="J47" s="21"/>
      <c r="L47" s="87" t="s">
        <v>86</v>
      </c>
    </row>
    <row r="48" spans="2:10" ht="12.75">
      <c r="B48" s="18"/>
      <c r="C48" s="43" t="s">
        <v>28</v>
      </c>
      <c r="D48" s="32">
        <f>(D37)</f>
        <v>208.01</v>
      </c>
      <c r="E48" s="36"/>
      <c r="F48" s="34">
        <f>D48/30*G11</f>
        <v>208.01</v>
      </c>
      <c r="G48" s="36"/>
      <c r="H48" s="252">
        <f>D48-F48</f>
        <v>0</v>
      </c>
      <c r="I48" s="280"/>
      <c r="J48" s="21"/>
    </row>
    <row r="49" spans="2:10" ht="12.75">
      <c r="B49" s="18"/>
      <c r="C49" s="43" t="s">
        <v>29</v>
      </c>
      <c r="D49" s="32">
        <f>(D38)</f>
        <v>141.83</v>
      </c>
      <c r="E49" s="36"/>
      <c r="F49" s="34">
        <f>D49/30*G11</f>
        <v>141.83</v>
      </c>
      <c r="G49" s="36"/>
      <c r="H49" s="252">
        <f>D49-F49</f>
        <v>0</v>
      </c>
      <c r="I49" s="280"/>
      <c r="J49" s="21"/>
    </row>
    <row r="50" spans="2:10" ht="12.75">
      <c r="B50" s="18"/>
      <c r="C50" s="43" t="s">
        <v>71</v>
      </c>
      <c r="D50" s="32">
        <v>0</v>
      </c>
      <c r="E50" s="49"/>
      <c r="F50" s="34"/>
      <c r="G50" s="49"/>
      <c r="H50" s="50"/>
      <c r="I50" s="36"/>
      <c r="J50" s="20"/>
    </row>
    <row r="51" spans="2:10" ht="12.75">
      <c r="B51" s="18"/>
      <c r="C51" s="44" t="s">
        <v>16</v>
      </c>
      <c r="D51" s="37">
        <f>SUM(D44:D50)</f>
        <v>702.7400000000001</v>
      </c>
      <c r="E51" s="38"/>
      <c r="F51" s="37">
        <f>SUM(F44:F50)</f>
        <v>702.7400000000001</v>
      </c>
      <c r="G51" s="38"/>
      <c r="H51" s="39"/>
      <c r="I51" s="40">
        <f>SUM(H44:I49)</f>
        <v>0</v>
      </c>
      <c r="J51" s="20"/>
    </row>
    <row r="52" spans="2:10" ht="12.75" customHeight="1">
      <c r="B52" s="18"/>
      <c r="C52" s="85"/>
      <c r="D52" s="85"/>
      <c r="E52" s="85"/>
      <c r="F52" s="85"/>
      <c r="G52" s="85"/>
      <c r="H52" s="85"/>
      <c r="I52" s="85"/>
      <c r="J52" s="20"/>
    </row>
    <row r="53" spans="2:10" ht="14.25">
      <c r="B53" s="18"/>
      <c r="C53" s="260" t="s">
        <v>81</v>
      </c>
      <c r="D53" s="261"/>
      <c r="E53" s="262"/>
      <c r="F53" s="57">
        <v>2956.64</v>
      </c>
      <c r="G53" s="58"/>
      <c r="H53" s="58"/>
      <c r="I53" s="58"/>
      <c r="J53" s="20"/>
    </row>
    <row r="54" spans="2:12" ht="15.75" customHeight="1">
      <c r="B54" s="18"/>
      <c r="C54" s="133" t="s">
        <v>37</v>
      </c>
      <c r="D54" s="134"/>
      <c r="E54" s="134"/>
      <c r="F54" s="134"/>
      <c r="G54" s="134"/>
      <c r="H54" s="135"/>
      <c r="I54" s="15">
        <f>(D33-D46-D47-D44-D45-D50-D31)</f>
        <v>2142.9599999999996</v>
      </c>
      <c r="J54" s="22"/>
      <c r="L54" s="289" t="s">
        <v>97</v>
      </c>
    </row>
    <row r="55" spans="2:12" ht="103.5" customHeight="1">
      <c r="B55" s="18"/>
      <c r="C55" s="190" t="s">
        <v>92</v>
      </c>
      <c r="D55" s="191"/>
      <c r="E55" s="191"/>
      <c r="F55" s="191"/>
      <c r="G55" s="290"/>
      <c r="H55" s="290"/>
      <c r="I55" s="291"/>
      <c r="J55" s="22"/>
      <c r="L55" s="289"/>
    </row>
    <row r="56" spans="2:12" ht="23.25" customHeight="1">
      <c r="B56" s="18"/>
      <c r="C56" s="23"/>
      <c r="D56" s="113" t="s">
        <v>38</v>
      </c>
      <c r="E56" s="114"/>
      <c r="F56" s="23"/>
      <c r="G56" s="292" t="s">
        <v>39</v>
      </c>
      <c r="H56" s="293"/>
      <c r="I56" s="294"/>
      <c r="J56" s="20"/>
      <c r="L56" s="289"/>
    </row>
    <row r="57" spans="2:10" ht="15" customHeight="1">
      <c r="B57" s="18"/>
      <c r="C57" s="24" t="s">
        <v>76</v>
      </c>
      <c r="D57" s="250"/>
      <c r="E57" s="250"/>
      <c r="F57" s="25"/>
      <c r="G57" s="255"/>
      <c r="H57" s="255"/>
      <c r="I57" s="255"/>
      <c r="J57" s="20"/>
    </row>
    <row r="58" spans="2:10" ht="15" customHeight="1">
      <c r="B58" s="18"/>
      <c r="C58" s="24" t="s">
        <v>75</v>
      </c>
      <c r="D58" s="251"/>
      <c r="E58" s="250"/>
      <c r="F58" s="25"/>
      <c r="G58" s="251"/>
      <c r="H58" s="250"/>
      <c r="I58" s="250"/>
      <c r="J58" s="20"/>
    </row>
    <row r="59" spans="2:10" ht="15" customHeight="1">
      <c r="B59" s="18"/>
      <c r="C59" s="24" t="s">
        <v>77</v>
      </c>
      <c r="D59" s="209"/>
      <c r="E59" s="209"/>
      <c r="F59" s="19"/>
      <c r="G59" s="209"/>
      <c r="H59" s="209"/>
      <c r="I59" s="209"/>
      <c r="J59" s="20"/>
    </row>
    <row r="60" spans="2:10" ht="9" customHeight="1" thickBot="1">
      <c r="B60" s="26"/>
      <c r="C60" s="27"/>
      <c r="D60" s="27"/>
      <c r="E60" s="27"/>
      <c r="F60" s="27"/>
      <c r="G60" s="27"/>
      <c r="H60" s="27"/>
      <c r="I60" s="27"/>
      <c r="J60" s="28"/>
    </row>
  </sheetData>
  <sheetProtection/>
  <mergeCells count="60">
    <mergeCell ref="L54:L56"/>
    <mergeCell ref="C5:I5"/>
    <mergeCell ref="C6:I6"/>
    <mergeCell ref="G7:I7"/>
    <mergeCell ref="D8:E8"/>
    <mergeCell ref="G8:I8"/>
    <mergeCell ref="D9:E9"/>
    <mergeCell ref="G9:I9"/>
    <mergeCell ref="D10:E10"/>
    <mergeCell ref="D11:E11"/>
    <mergeCell ref="G11:I11"/>
    <mergeCell ref="G10:I10"/>
    <mergeCell ref="D12:E12"/>
    <mergeCell ref="F12:F13"/>
    <mergeCell ref="D13:E13"/>
    <mergeCell ref="G12:I13"/>
    <mergeCell ref="D14:E14"/>
    <mergeCell ref="F14:F15"/>
    <mergeCell ref="G14:I14"/>
    <mergeCell ref="D15:E15"/>
    <mergeCell ref="G15:I15"/>
    <mergeCell ref="C16:I16"/>
    <mergeCell ref="D17:E17"/>
    <mergeCell ref="F17:G17"/>
    <mergeCell ref="H17:I17"/>
    <mergeCell ref="H44:I44"/>
    <mergeCell ref="H45:I45"/>
    <mergeCell ref="C34:I34"/>
    <mergeCell ref="C35:I35"/>
    <mergeCell ref="D36:E36"/>
    <mergeCell ref="F36:G36"/>
    <mergeCell ref="H36:I36"/>
    <mergeCell ref="C41:I41"/>
    <mergeCell ref="C42:I42"/>
    <mergeCell ref="D43:E43"/>
    <mergeCell ref="F43:G43"/>
    <mergeCell ref="H43:I43"/>
    <mergeCell ref="D59:E59"/>
    <mergeCell ref="G59:I59"/>
    <mergeCell ref="C54:H54"/>
    <mergeCell ref="D56:E56"/>
    <mergeCell ref="G56:I56"/>
    <mergeCell ref="D57:E57"/>
    <mergeCell ref="G57:I57"/>
    <mergeCell ref="D58:E58"/>
    <mergeCell ref="G58:I58"/>
    <mergeCell ref="C55:I55"/>
    <mergeCell ref="H46:I46"/>
    <mergeCell ref="H47:I47"/>
    <mergeCell ref="H48:I48"/>
    <mergeCell ref="H49:I49"/>
    <mergeCell ref="C53:E53"/>
    <mergeCell ref="B4:J4"/>
    <mergeCell ref="D1:G1"/>
    <mergeCell ref="D2:G2"/>
    <mergeCell ref="D3:G3"/>
    <mergeCell ref="I1:J1"/>
    <mergeCell ref="I2:J2"/>
    <mergeCell ref="I3:J3"/>
    <mergeCell ref="B1:C3"/>
  </mergeCells>
  <printOptions horizontalCentered="1"/>
  <pageMargins left="0.25" right="0.25" top="0.75" bottom="0.75" header="0.3" footer="0.3"/>
  <pageSetup horizontalDpi="600" verticalDpi="600" orientation="portrait" paperSize="9" scale="7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ktü bütçe</dc:creator>
  <cp:keywords/>
  <dc:description/>
  <cp:lastModifiedBy>Ogrenci-5</cp:lastModifiedBy>
  <cp:lastPrinted>2014-06-30T09:49:16Z</cp:lastPrinted>
  <dcterms:created xsi:type="dcterms:W3CDTF">2004-03-31T05:25:16Z</dcterms:created>
  <dcterms:modified xsi:type="dcterms:W3CDTF">2024-01-17T07:51:26Z</dcterms:modified>
  <cp:category/>
  <cp:version/>
  <cp:contentType/>
  <cp:contentStatus/>
</cp:coreProperties>
</file>